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https://bivar.sharepoint.com/sites/QA/Shared Documents/Conflict of Minerals Tracking/Bivar EICC CMRT 6.4/"/>
    </mc:Choice>
  </mc:AlternateContent>
  <xr:revisionPtr revIDLastSave="17" documentId="8_{DD0EC4E8-C66F-4B41-BFA7-BEA46B5A2739}" xr6:coauthVersionLast="47" xr6:coauthVersionMax="47" xr10:uidLastSave="{8DD3F0CE-F9E7-46DD-BEF8-E0F83A8AB5E1}"/>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5440" windowHeight="1539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0" i="5" l="1"/>
  <c r="X10" i="5"/>
  <c r="V10" i="5"/>
  <c r="T10" i="5"/>
  <c r="S10" i="5"/>
  <c r="AB9" i="5"/>
  <c r="X9" i="5"/>
  <c r="V9" i="5"/>
  <c r="S9" i="5"/>
  <c r="T9" i="5"/>
  <c r="G77" i="4"/>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14" i="5"/>
  <c r="AB17" i="5"/>
  <c r="AB16" i="5"/>
  <c r="AB13" i="5"/>
  <c r="AB15" i="5"/>
  <c r="AB11"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H13" i="5"/>
  <c r="R13" i="5"/>
  <c r="J13" i="5"/>
  <c r="I13" i="5"/>
  <c r="F13" i="5"/>
  <c r="H17" i="5"/>
  <c r="I17" i="5"/>
  <c r="J17" i="5"/>
  <c r="R17" i="5"/>
  <c r="F17" i="5"/>
  <c r="G66" i="6"/>
  <c r="H66" i="6"/>
  <c r="C66" i="6"/>
  <c r="G67" i="6"/>
  <c r="H67" i="6"/>
  <c r="D67" i="6"/>
  <c r="G65" i="6"/>
  <c r="H65" i="6"/>
  <c r="C65" i="6"/>
  <c r="I12" i="5"/>
  <c r="J12" i="5"/>
  <c r="R12" i="5"/>
  <c r="F12" i="5"/>
  <c r="H12"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D65" i="6"/>
  <c r="X12" i="5"/>
  <c r="X14" i="5"/>
  <c r="X17" i="5"/>
  <c r="D66" i="6"/>
  <c r="C67" i="6"/>
  <c r="X11" i="5"/>
  <c r="X15" i="5"/>
  <c r="H69" i="6"/>
  <c r="H70" i="6"/>
  <c r="D2" i="6"/>
  <c r="X16" i="5"/>
  <c r="D55" i="6"/>
  <c r="C55" i="6"/>
  <c r="D56" i="6"/>
  <c r="C56" i="6"/>
  <c r="S17" i="5"/>
  <c r="S12" i="5"/>
  <c r="S16" i="5"/>
  <c r="S15" i="5"/>
  <c r="S13" i="5"/>
  <c r="S14"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<sst xmlns="http://schemas.openxmlformats.org/spreadsheetml/2006/main" count="22572" uniqueCount="15876">
  <si>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</si>
  <si>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</si>
  <si>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</si>
  <si>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</si>
  <si>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</si>
  <si>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</si>
  <si>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</si>
  <si>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</si>
  <si>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</si>
  <si>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</si>
  <si>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</si>
  <si>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</si>
  <si>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</si>
  <si>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</si>
  <si>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</si>
  <si>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</si>
  <si>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</si>
  <si>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</si>
  <si>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</si>
  <si>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</si>
  <si>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</si>
  <si>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</si>
  <si>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</si>
  <si>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</si>
  <si>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</si>
  <si>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</si>
  <si>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</si>
  <si>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</si>
  <si>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</si>
  <si>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</si>
  <si>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</si>
  <si>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</si>
  <si>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</si>
  <si>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</si>
  <si>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</si>
  <si>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</si>
  <si>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</si>
  <si>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</si>
  <si>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</si>
  <si>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</si>
  <si>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</si>
  <si>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</si>
  <si>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</si>
  <si>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</si>
  <si>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</si>
  <si>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</si>
  <si>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</si>
  <si>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</si>
  <si>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</si>
  <si>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</si>
  <si>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</si>
  <si>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</si>
  <si>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</si>
  <si>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</si>
  <si>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</si>
  <si>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</si>
  <si>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</si>
  <si>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</si>
  <si>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</si>
  <si>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</si>
  <si>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</si>
  <si>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</si>
  <si>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</si>
  <si>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</si>
  <si>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</si>
  <si>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</si>
  <si>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</si>
  <si>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</si>
  <si>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</si>
  <si>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</si>
  <si>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</si>
  <si>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</si>
  <si>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</si>
  <si>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</si>
  <si>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</si>
  <si>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</si>
  <si>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</si>
  <si>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</si>
  <si>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</si>
  <si>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</si>
  <si>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</si>
  <si>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</si>
  <si>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</si>
  <si>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</si>
  <si>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</si>
  <si>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</si>
  <si>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</si>
  <si>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</si>
  <si>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</si>
  <si>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</si>
  <si>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</si>
  <si>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</si>
  <si>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</si>
  <si>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</si>
  <si>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</si>
  <si>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</si>
  <si>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</si>
  <si>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</si>
  <si>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</si>
  <si>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</si>
  <si>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</si>
  <si>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</si>
  <si>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</si>
  <si>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</si>
  <si>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</si>
  <si>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</si>
  <si>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</si>
  <si>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</si>
  <si>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</si>
  <si>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</si>
  <si>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</si>
  <si>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</si>
  <si>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</si>
  <si>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</si>
  <si>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</si>
  <si>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</si>
  <si>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</si>
  <si>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</si>
  <si>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</si>
  <si>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</si>
  <si>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</si>
  <si>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</si>
  <si>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</si>
  <si>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</si>
  <si>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</si>
  <si>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</si>
  <si>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</si>
  <si>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</si>
  <si>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</si>
  <si>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</si>
  <si>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</si>
  <si>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</si>
  <si>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</si>
  <si>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</si>
  <si>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</si>
  <si>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</si>
  <si>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</si>
  <si>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</si>
  <si>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</si>
  <si>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</si>
  <si>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</si>
  <si>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</si>
  <si>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</si>
  <si>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</si>
  <si>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</si>
  <si>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</si>
  <si>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</si>
  <si>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</si>
  <si>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</si>
  <si>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</si>
  <si>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</si>
  <si>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</si>
  <si>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</si>
  <si>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</si>
  <si>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</si>
  <si>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</si>
  <si>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</si>
  <si>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</si>
  <si>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</si>
  <si>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</si>
  <si>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</si>
  <si>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</si>
  <si>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</si>
  <si>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</si>
  <si>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</si>
  <si>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</si>
  <si>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</si>
  <si>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</si>
  <si>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</si>
  <si>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</si>
  <si>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</si>
  <si>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</si>
  <si>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</si>
  <si>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</si>
  <si>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</si>
  <si>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</si>
  <si>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</si>
  <si>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</si>
  <si>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</si>
  <si>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</si>
  <si>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</si>
  <si>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</si>
  <si>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</si>
  <si>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</si>
  <si>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</si>
  <si>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</si>
  <si>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</si>
  <si>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</si>
  <si>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</si>
  <si>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</si>
  <si>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</si>
  <si>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</si>
  <si>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</si>
  <si>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</si>
  <si>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</si>
  <si>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</si>
  <si>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</si>
  <si>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</si>
  <si>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</si>
  <si>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</si>
  <si>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</si>
  <si>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</si>
  <si>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</si>
  <si>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</si>
  <si>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</si>
  <si>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</si>
  <si>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</si>
  <si>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</si>
  <si>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</si>
  <si>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</si>
  <si>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</si>
  <si>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</si>
  <si>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</si>
  <si>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</si>
  <si>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</si>
  <si>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</si>
  <si>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</si>
  <si>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</si>
  <si>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</si>
  <si>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</si>
  <si>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</si>
  <si>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</si>
  <si>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</si>
  <si>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</si>
  <si>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</si>
  <si>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</si>
  <si>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</si>
  <si>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</si>
  <si>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</si>
  <si>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</si>
  <si>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</si>
  <si>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</si>
  <si>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</si>
  <si>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</si>
  <si>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</si>
  <si>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</si>
  <si>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</si>
  <si>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</si>
  <si>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</si>
  <si>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</si>
  <si>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</si>
  <si>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</si>
  <si>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</si>
  <si>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</si>
  <si>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</si>
  <si>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</si>
  <si>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</si>
  <si>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</si>
  <si>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</si>
  <si>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</si>
  <si>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</si>
  <si>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</si>
  <si>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</si>
  <si>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</si>
  <si>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</si>
  <si>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</si>
  <si>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</si>
  <si>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</si>
  <si>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</si>
  <si>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</si>
  <si>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</si>
  <si>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</si>
  <si>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</si>
  <si>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</si>
  <si>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</si>
  <si>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</si>
  <si>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</si>
  <si>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</si>
  <si>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</si>
  <si>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</si>
  <si>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</si>
  <si>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</si>
  <si>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</si>
  <si>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</si>
  <si>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</si>
  <si>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</si>
  <si>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</si>
  <si>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</si>
  <si>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</si>
  <si>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</si>
  <si>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</si>
  <si>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</si>
  <si>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</si>
  <si>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</si>
  <si>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</si>
  <si>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</si>
  <si>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</si>
  <si>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</si>
  <si>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</si>
  <si>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</si>
  <si>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</si>
  <si>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</si>
  <si>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</si>
  <si>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</si>
  <si>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</si>
  <si>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</si>
  <si>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</si>
  <si>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</si>
  <si>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</si>
  <si>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</si>
  <si>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</si>
  <si>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</si>
  <si>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</si>
  <si>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</si>
  <si>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</si>
  <si>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</si>
  <si>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</si>
  <si>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</si>
  <si>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</si>
  <si>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</si>
  <si>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</si>
  <si>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</si>
  <si>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</si>
  <si>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</si>
  <si>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</si>
  <si>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</si>
  <si>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</si>
  <si>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</si>
  <si>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</si>
  <si>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</si>
  <si>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</si>
  <si>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</si>
  <si>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</si>
  <si>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</si>
  <si>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</si>
  <si>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</si>
  <si>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</si>
  <si>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</si>
  <si>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</si>
  <si>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</si>
  <si>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</si>
  <si>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</si>
  <si>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</si>
  <si>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</si>
  <si>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</si>
  <si>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</si>
  <si>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</si>
  <si>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</si>
  <si>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</si>
  <si>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</si>
  <si>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</si>
  <si>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</si>
  <si>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</si>
  <si>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</si>
  <si>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</si>
  <si>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</si>
  <si>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</si>
  <si>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</si>
  <si>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</si>
  <si>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</si>
  <si>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</si>
  <si>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</si>
  <si>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</si>
  <si>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</si>
  <si>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</si>
  <si>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</si>
  <si>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</si>
  <si>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</si>
  <si>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</si>
  <si>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</si>
  <si>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</si>
  <si>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</si>
  <si>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</si>
  <si>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</si>
  <si>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</si>
  <si>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</si>
  <si>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</si>
  <si>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</si>
  <si>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</si>
  <si>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</si>
  <si>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</si>
  <si>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</si>
  <si>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</si>
  <si>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</si>
  <si>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</si>
  <si>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</si>
  <si>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</si>
  <si>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</si>
  <si>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</si>
  <si>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</si>
  <si>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</si>
  <si>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</si>
  <si>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</si>
  <si>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</si>
  <si>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</si>
  <si>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</si>
  <si>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</si>
  <si>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</si>
  <si>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</si>
  <si>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</si>
  <si>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</si>
  <si>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</si>
  <si>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</si>
  <si>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</si>
  <si>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</si>
  <si>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</si>
  <si>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</si>
  <si>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</si>
  <si>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</si>
  <si>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</si>
  <si>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</si>
  <si>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</si>
  <si>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</si>
  <si>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</si>
  <si>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</si>
  <si>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</si>
  <si>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</si>
  <si>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</si>
  <si>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</si>
  <si>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</si>
  <si>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</si>
  <si>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</si>
  <si>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</si>
  <si>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</si>
  <si>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</si>
  <si>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</si>
  <si>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</si>
  <si>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</si>
  <si>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</si>
  <si>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</si>
  <si>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</si>
  <si>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</si>
  <si>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</si>
  <si>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</si>
  <si>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</si>
  <si>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</si>
  <si>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</si>
  <si>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</si>
  <si>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</si>
  <si>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</si>
  <si>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</si>
  <si>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</si>
  <si>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</si>
  <si>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</si>
  <si>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</si>
  <si>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</si>
  <si>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</si>
  <si>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</si>
  <si>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</si>
  <si>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</si>
  <si>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</si>
  <si>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</si>
  <si>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</si>
  <si>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</si>
  <si>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</si>
  <si>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</si>
  <si>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</si>
  <si>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</si>
  <si>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</si>
  <si>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</si>
  <si>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</si>
  <si>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</si>
  <si>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</si>
  <si>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</si>
  <si>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</si>
  <si>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</si>
  <si>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</si>
  <si>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</si>
  <si>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</si>
  <si>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</si>
  <si>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</si>
  <si>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</si>
  <si>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</si>
  <si>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</si>
  <si>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</si>
  <si>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</si>
  <si>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</si>
  <si>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</si>
  <si>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</si>
  <si>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</si>
  <si>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</si>
  <si>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</si>
  <si>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</si>
  <si>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</si>
  <si>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</si>
  <si>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</si>
  <si>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</si>
  <si>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</si>
  <si>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</si>
  <si>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</si>
  <si>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</si>
  <si>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</si>
  <si>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</si>
  <si>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</si>
  <si>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</si>
  <si>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</si>
  <si>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</si>
  <si>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</si>
  <si>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</si>
  <si>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</si>
  <si>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</si>
  <si>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</si>
  <si>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</si>
  <si>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</si>
  <si>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</si>
  <si>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</si>
  <si>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</si>
  <si>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</si>
  <si>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</si>
  <si>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</si>
  <si>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</si>
  <si>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</si>
  <si>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</si>
  <si>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</si>
  <si>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</si>
  <si>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</si>
  <si>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</si>
  <si>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</si>
  <si>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</si>
  <si>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</si>
  <si>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</si>
  <si>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</si>
  <si>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</si>
  <si>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</si>
  <si>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</si>
  <si>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</si>
  <si>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</si>
  <si>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</si>
  <si>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</si>
  <si>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</si>
  <si>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</si>
  <si>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</si>
  <si>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</si>
  <si>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</si>
  <si>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</si>
  <si>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</si>
  <si>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</si>
  <si>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</si>
  <si>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</si>
  <si>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</si>
  <si>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</si>
  <si>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</si>
  <si>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</si>
  <si>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</si>
  <si>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</si>
  <si>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</si>
  <si>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</si>
  <si>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</si>
  <si>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</si>
  <si>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</si>
  <si>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</si>
  <si>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</si>
  <si>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</si>
  <si>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</si>
  <si>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</si>
  <si>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</si>
  <si>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</si>
  <si>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</si>
  <si>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</si>
  <si>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</si>
  <si>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</si>
  <si>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</si>
  <si>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</si>
  <si>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</si>
  <si>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</si>
  <si>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</si>
  <si>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</si>
  <si>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</si>
  <si>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</si>
  <si>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</si>
  <si>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</si>
  <si>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</si>
  <si>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</si>
  <si>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</si>
  <si>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</si>
  <si>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</si>
  <si>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</si>
  <si>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</si>
  <si>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</si>
  <si>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</si>
  <si>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</si>
  <si>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</si>
  <si>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</si>
  <si>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</si>
  <si>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</si>
  <si>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</si>
  <si>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</si>
  <si>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</si>
  <si>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</si>
  <si>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</si>
  <si>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</si>
  <si>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</si>
  <si>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</si>
  <si>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</si>
  <si>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</si>
  <si>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</si>
  <si>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</si>
  <si>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</si>
  <si>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</si>
  <si>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</si>
  <si>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</si>
  <si>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</si>
  <si>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</si>
  <si>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</si>
  <si>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</si>
  <si>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</si>
  <si>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</si>
  <si>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</si>
  <si>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</si>
  <si>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</si>
  <si>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</si>
  <si>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</si>
  <si>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</si>
  <si>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</si>
  <si>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</si>
  <si>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</si>
  <si>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</si>
  <si>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</si>
  <si>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</si>
  <si>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</si>
  <si>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</si>
  <si>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</si>
  <si>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</si>
  <si>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</si>
  <si>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</si>
  <si>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</si>
  <si>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</si>
  <si>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</si>
  <si>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</si>
  <si>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</si>
  <si>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</si>
  <si>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</si>
  <si>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</si>
  <si>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</si>
  <si>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</si>
  <si>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</si>
  <si>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</si>
  <si>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</si>
  <si>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</si>
  <si>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</si>
  <si>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</si>
  <si>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</si>
  <si>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</si>
  <si>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</si>
  <si>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</si>
  <si>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</si>
  <si>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</si>
  <si>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</si>
  <si>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</si>
  <si>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</si>
  <si>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</si>
  <si>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</si>
  <si>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</si>
  <si>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</si>
  <si>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</si>
  <si>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</si>
  <si>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</si>
  <si>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</si>
  <si>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</si>
  <si>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</si>
  <si>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</si>
  <si>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</si>
  <si>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</si>
  <si>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</si>
  <si>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</si>
  <si>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</si>
  <si>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</si>
  <si>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</si>
  <si>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</si>
  <si>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</si>
  <si>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</si>
  <si>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</si>
  <si>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</si>
  <si>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</si>
  <si>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</si>
  <si>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</si>
  <si>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</si>
  <si>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</si>
  <si>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</si>
  <si>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</si>
  <si>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</si>
  <si>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</si>
  <si>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</si>
  <si>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</si>
  <si>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</si>
  <si>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</si>
  <si>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</si>
  <si>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</si>
  <si>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</si>
  <si>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</si>
  <si>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</si>
  <si>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</si>
  <si>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</si>
  <si>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</si>
  <si>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</si>
  <si>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</si>
  <si>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</si>
  <si>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</si>
  <si>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</si>
  <si>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</si>
  <si>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</si>
  <si>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</si>
  <si>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</si>
  <si>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</si>
  <si>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</si>
  <si>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</si>
  <si>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</si>
  <si>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</si>
  <si>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</si>
  <si>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</si>
  <si>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</si>
  <si>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</si>
  <si>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</si>
  <si>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</si>
  <si>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</si>
  <si>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</si>
  <si>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</si>
  <si>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</si>
  <si>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</si>
  <si>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</si>
  <si>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</si>
  <si>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</si>
  <si>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</si>
  <si>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</si>
  <si>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</si>
  <si>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</si>
  <si>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</si>
  <si>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</si>
  <si>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</si>
  <si>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</si>
  <si>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</si>
  <si>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</si>
  <si>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</si>
  <si>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</si>
  <si>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</si>
  <si>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</si>
  <si>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</si>
  <si>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</si>
  <si>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</si>
  <si>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</si>
  <si>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</si>
  <si>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</si>
  <si>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</si>
  <si>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</si>
  <si>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</si>
  <si>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</si>
  <si>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</si>
  <si>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</si>
  <si>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</si>
  <si>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</si>
  <si>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</si>
  <si>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</si>
  <si>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</si>
  <si>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</si>
  <si>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</si>
  <si>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</si>
  <si>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</si>
  <si>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</si>
  <si>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</si>
  <si>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</si>
  <si>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</si>
  <si>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</si>
  <si>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</si>
  <si>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</si>
  <si>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</si>
  <si>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</si>
  <si>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</si>
  <si>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</si>
  <si>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</si>
  <si>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</si>
  <si>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</si>
  <si>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</si>
  <si>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</si>
  <si>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</si>
  <si>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</si>
  <si>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</si>
  <si>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</si>
  <si>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</si>
  <si>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</si>
  <si>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</si>
  <si>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</si>
  <si>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</si>
  <si>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</si>
  <si>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</si>
  <si>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</si>
  <si>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</si>
  <si>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</si>
  <si>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</si>
  <si>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</si>
  <si>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</si>
  <si>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</si>
  <si>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</si>
  <si>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</si>
  <si>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</si>
  <si>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</si>
  <si>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</si>
  <si>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</si>
  <si>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</si>
  <si>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</si>
  <si>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</si>
  <si>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</si>
  <si>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</si>
  <si>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</si>
  <si>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</si>
  <si>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</si>
  <si>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</si>
  <si>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</si>
  <si>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</si>
  <si>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</si>
  <si>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</si>
  <si>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</si>
  <si>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</si>
  <si>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</si>
  <si>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</si>
  <si>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</si>
  <si>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</si>
  <si>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</si>
  <si>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</si>
  <si>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</si>
  <si>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</si>
  <si>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</si>
  <si>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</si>
  <si>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</si>
  <si>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</si>
  <si>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</si>
  <si>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</si>
  <si>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</si>
  <si>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</si>
  <si>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</si>
  <si>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</si>
  <si>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</si>
  <si>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</si>
  <si>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</si>
  <si>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</si>
  <si>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</si>
  <si>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</si>
  <si>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</si>
  <si>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</si>
  <si>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</si>
  <si>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</si>
  <si>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</si>
  <si>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</si>
  <si>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</si>
  <si>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</si>
  <si>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</si>
  <si>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</si>
  <si>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</si>
  <si>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</si>
  <si>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</si>
  <si>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</si>
  <si>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</si>
  <si>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</si>
  <si>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</si>
  <si>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</si>
  <si>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</si>
  <si>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</si>
  <si>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</si>
  <si>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</si>
  <si>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</si>
  <si>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</si>
  <si>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</si>
  <si>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</si>
  <si>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</si>
  <si>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</si>
  <si>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</si>
  <si>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</si>
  <si>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</si>
  <si>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</si>
  <si>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</si>
  <si>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</si>
  <si>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</si>
  <si>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</si>
  <si>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</si>
  <si>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</si>
  <si>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</si>
  <si>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</si>
  <si>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</si>
  <si>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</si>
  <si>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</si>
  <si>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</si>
  <si>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</si>
  <si>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</si>
  <si>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</si>
  <si>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</si>
  <si>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</si>
  <si>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</si>
  <si>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</si>
  <si>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</si>
  <si>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</si>
  <si>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</si>
  <si>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</si>
  <si>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</si>
  <si>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</si>
  <si>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</si>
  <si>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</si>
  <si>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</si>
  <si>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</si>
  <si>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</si>
  <si>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</si>
  <si>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</si>
  <si>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</si>
  <si>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</si>
  <si>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</si>
  <si>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</si>
  <si>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</si>
  <si>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</si>
  <si>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</si>
  <si>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</si>
  <si>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</si>
  <si>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</si>
  <si>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</si>
  <si>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</si>
  <si>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</si>
  <si>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</si>
  <si>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</si>
  <si>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</si>
  <si>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</si>
  <si>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</si>
  <si>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</si>
  <si>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</si>
  <si>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</si>
  <si>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</si>
  <si>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</si>
  <si>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</si>
  <si>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</si>
  <si>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</si>
  <si>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</si>
  <si>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</si>
  <si>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</si>
  <si>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</si>
  <si>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</si>
  <si>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</si>
  <si>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</si>
  <si>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</si>
  <si>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</si>
  <si>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</si>
  <si>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</si>
  <si>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</si>
  <si>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</si>
  <si>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</si>
  <si>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</si>
  <si>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</si>
  <si>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</si>
  <si>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</si>
  <si>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</si>
  <si>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</si>
  <si>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</si>
  <si>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</si>
  <si>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</si>
  <si>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</si>
  <si>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</si>
  <si>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</si>
  <si>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</si>
  <si>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</si>
  <si>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</si>
  <si>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</si>
  <si>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</si>
  <si>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</si>
  <si>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</si>
  <si>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</si>
  <si>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</si>
  <si>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</si>
  <si>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</si>
  <si>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</si>
  <si>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</si>
  <si>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</si>
  <si>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</si>
  <si>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</si>
  <si>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</si>
  <si>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</si>
  <si>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</si>
  <si>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</si>
  <si>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</si>
  <si>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</si>
  <si>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</si>
  <si>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</si>
  <si>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</si>
  <si>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</si>
  <si>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</si>
  <si>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</si>
  <si>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</si>
  <si>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</si>
  <si>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</si>
  <si>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</si>
  <si>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</si>
  <si>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</si>
  <si>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</si>
  <si>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</si>
  <si>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</si>
  <si>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</si>
  <si>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</si>
  <si>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</si>
  <si>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</si>
  <si>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</si>
  <si>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</si>
  <si>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</si>
  <si>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</si>
  <si>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</si>
  <si>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</si>
  <si>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</si>
  <si>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</si>
  <si>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</si>
  <si>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</si>
  <si>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</si>
  <si>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</si>
  <si>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</si>
  <si>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</si>
  <si>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</si>
  <si>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</si>
  <si>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</si>
  <si>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</si>
  <si>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</si>
  <si>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</si>
  <si>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</si>
  <si>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</si>
  <si>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</si>
  <si>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</si>
  <si>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</si>
  <si>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</si>
  <si>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</si>
  <si>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</si>
  <si>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</si>
  <si>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</si>
  <si>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</si>
  <si>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</si>
  <si>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</si>
  <si>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</si>
  <si>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</si>
  <si>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</si>
  <si>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</si>
  <si>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</si>
  <si>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</si>
  <si>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</si>
  <si>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</si>
  <si>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</si>
  <si>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</si>
  <si>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</si>
  <si>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</si>
  <si>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</si>
  <si>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</si>
  <si>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</si>
  <si>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</si>
  <si>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</si>
  <si>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</si>
  <si>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</si>
  <si>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</si>
  <si>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</si>
  <si>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</si>
  <si>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</si>
  <si>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</si>
  <si>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</si>
  <si>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</si>
  <si>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</si>
  <si>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</si>
  <si>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</si>
  <si>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</si>
  <si>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</si>
  <si>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</si>
  <si>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</si>
  <si>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</si>
  <si>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</si>
  <si>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</si>
  <si>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</si>
  <si>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</si>
  <si>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</si>
  <si>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</si>
  <si>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</si>
  <si>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</si>
  <si>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</si>
  <si>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</si>
  <si>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</si>
  <si>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</si>
  <si>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</si>
  <si>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</si>
  <si>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</si>
  <si>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</si>
  <si>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</si>
  <si>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</si>
  <si>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</si>
  <si>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</si>
  <si>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</si>
  <si>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</si>
  <si>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</si>
  <si>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</si>
  <si>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</si>
  <si>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</si>
  <si>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</si>
  <si>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</si>
  <si>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</si>
  <si>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</si>
  <si>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</si>
  <si>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</si>
  <si>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</si>
  <si>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</si>
  <si>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</si>
  <si>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</si>
  <si>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</si>
  <si>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</si>
  <si>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</si>
  <si>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</si>
  <si>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</si>
  <si>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</si>
  <si>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</si>
  <si>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</si>
  <si>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</si>
  <si>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</si>
  <si>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</si>
  <si>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</si>
  <si>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</si>
  <si>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</si>
  <si>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</si>
  <si>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</si>
  <si>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</si>
  <si>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</si>
  <si>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</si>
  <si>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</si>
  <si>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</si>
  <si>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</si>
  <si>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</si>
  <si>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</si>
  <si>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</si>
  <si>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</si>
  <si>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</si>
  <si>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</si>
  <si>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</si>
  <si>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</si>
  <si>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</si>
  <si>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</si>
  <si>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</si>
  <si>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</si>
  <si>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</si>
  <si>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</si>
  <si>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</si>
  <si>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</si>
  <si>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</si>
  <si>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</si>
  <si>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</si>
  <si>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</si>
  <si>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</si>
  <si>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</si>
  <si>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</si>
  <si>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</si>
  <si>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</si>
  <si>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</si>
  <si>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</si>
  <si>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</si>
  <si>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</si>
  <si>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</si>
  <si>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</si>
  <si>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</si>
  <si>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</si>
  <si>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</si>
  <si>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</si>
  <si>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</si>
  <si>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</si>
  <si>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</si>
  <si>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</si>
  <si>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</si>
  <si>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</si>
  <si>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</si>
  <si>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</si>
  <si>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</si>
  <si>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</si>
  <si>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</si>
  <si>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</si>
  <si>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</si>
  <si>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</si>
  <si>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</si>
  <si>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</si>
  <si>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</si>
  <si>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</si>
  <si>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</si>
  <si>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</si>
  <si>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</si>
  <si>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</si>
  <si>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</si>
  <si>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</si>
  <si>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</si>
  <si>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</si>
  <si>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</si>
  <si>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</si>
  <si>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</si>
  <si>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</si>
  <si>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</si>
  <si>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</si>
  <si>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</si>
  <si>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</si>
  <si>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</si>
  <si>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</si>
  <si>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</si>
  <si>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</si>
  <si>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</si>
  <si>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</si>
  <si>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</si>
  <si>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</si>
  <si>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</si>
  <si>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</si>
  <si>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</si>
  <si>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</si>
  <si>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</si>
  <si>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</si>
  <si>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</si>
  <si>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</si>
  <si>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</si>
  <si>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</si>
  <si>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</si>
  <si>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</si>
  <si>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</si>
  <si>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</si>
  <si>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</si>
  <si>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</si>
  <si>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</si>
  <si>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</si>
  <si>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</si>
  <si>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</si>
  <si>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</si>
  <si>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</si>
  <si>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</si>
  <si>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</si>
  <si>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</si>
  <si>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</si>
  <si>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</si>
  <si>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</si>
  <si>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</si>
  <si>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</si>
  <si>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</si>
  <si>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</si>
  <si>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</si>
  <si>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</si>
  <si>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</si>
  <si>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</si>
  <si>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</si>
  <si>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</si>
  <si>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</si>
  <si>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</si>
  <si>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</si>
  <si>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</si>
  <si>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</si>
  <si>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</si>
  <si>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</si>
  <si>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</si>
  <si>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</si>
  <si>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</si>
  <si>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</si>
  <si>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</si>
  <si>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</si>
  <si>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</si>
  <si>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</si>
  <si>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</si>
  <si>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</si>
  <si>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</si>
  <si>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</si>
  <si>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</si>
  <si>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</si>
  <si>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</si>
  <si>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</si>
  <si>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</si>
  <si>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</si>
  <si>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</si>
  <si>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</si>
  <si>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</si>
  <si>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</si>
  <si>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</si>
  <si>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</si>
  <si>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</si>
  <si>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</si>
  <si>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</si>
  <si>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</si>
  <si>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</si>
  <si>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</si>
  <si>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</si>
  <si>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</si>
  <si>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</si>
  <si>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</si>
  <si>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</si>
  <si>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</si>
  <si>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</si>
  <si>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</si>
  <si>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</si>
  <si>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</si>
  <si>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</si>
  <si>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</si>
  <si>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</si>
  <si>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</si>
  <si>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</si>
  <si>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</si>
  <si>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</si>
  <si>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</si>
  <si>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</si>
  <si>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</si>
  <si>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</si>
  <si>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</si>
  <si>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</si>
  <si>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</si>
  <si>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</si>
  <si>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</si>
  <si>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</si>
  <si>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</si>
  <si>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</si>
  <si>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</si>
  <si>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</si>
  <si>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</si>
  <si>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</si>
  <si>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</si>
  <si>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</si>
  <si>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</si>
  <si>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</si>
  <si>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</si>
  <si>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</si>
  <si>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</si>
  <si>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</si>
  <si>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</si>
  <si>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</si>
  <si>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</si>
  <si>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</si>
  <si>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</si>
  <si>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</si>
  <si>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</si>
  <si>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</si>
  <si>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</si>
  <si>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</si>
  <si>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</si>
  <si>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</si>
  <si>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</si>
  <si>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</si>
  <si>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</si>
  <si>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</si>
  <si>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</si>
  <si>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</si>
  <si>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</si>
  <si>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</si>
  <si>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</si>
  <si>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</si>
  <si>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</si>
  <si>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</si>
  <si>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</si>
  <si>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</si>
  <si>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</si>
  <si>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</si>
  <si>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</si>
  <si>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</si>
  <si>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</si>
  <si>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</si>
  <si>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</si>
  <si>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</si>
  <si>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</si>
  <si>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</si>
  <si>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</si>
  <si>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</si>
  <si>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</si>
  <si>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</si>
  <si>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</si>
  <si>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</si>
  <si>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</si>
  <si>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</si>
  <si>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</si>
  <si>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</si>
  <si>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</si>
  <si>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</si>
  <si>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</si>
  <si>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</si>
  <si>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</si>
  <si>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</si>
  <si>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</si>
  <si>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</si>
  <si>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</si>
  <si>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</si>
  <si>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</si>
  <si>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</si>
  <si>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</si>
  <si>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</si>
  <si>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</si>
  <si>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</si>
  <si>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</si>
  <si>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</si>
  <si>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</si>
  <si>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</si>
  <si>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</si>
  <si>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</si>
  <si>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</si>
  <si>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</si>
  <si>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</si>
  <si>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</si>
  <si>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</si>
  <si>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</si>
  <si>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</si>
  <si>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</si>
  <si>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</si>
  <si>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</si>
  <si>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</si>
  <si>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</si>
  <si>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</si>
  <si>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</si>
  <si>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</si>
  <si>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</si>
  <si>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</si>
  <si>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</si>
  <si>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</si>
  <si>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</si>
  <si>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</si>
  <si>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</si>
  <si>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</si>
  <si>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</si>
  <si>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</si>
  <si>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</si>
  <si>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</si>
  <si>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</si>
  <si>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</si>
  <si>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</si>
  <si>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</si>
  <si>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</si>
  <si>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</si>
  <si>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</si>
  <si>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</si>
  <si>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</si>
  <si>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</si>
  <si>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</si>
  <si>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</si>
  <si>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</si>
  <si>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</si>
  <si>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</si>
  <si>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</si>
  <si>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</si>
  <si>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</si>
  <si>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</si>
  <si>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</si>
  <si>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</si>
  <si>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</si>
  <si>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</si>
  <si>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</si>
  <si>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</si>
  <si>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</si>
  <si>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</si>
  <si>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</si>
  <si>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</si>
  <si>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</si>
  <si>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</si>
  <si>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</si>
  <si>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</si>
  <si>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</si>
  <si>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</si>
  <si>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</si>
  <si>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</si>
  <si>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</si>
  <si>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</si>
  <si>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</si>
  <si>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</si>
  <si>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</si>
  <si>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</si>
  <si>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</si>
  <si>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</si>
  <si>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</si>
  <si>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</si>
  <si>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</si>
  <si>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</si>
  <si>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</si>
  <si>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</si>
  <si>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</si>
  <si>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</si>
  <si>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</si>
  <si>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</si>
  <si>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</si>
  <si>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</si>
  <si>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</si>
  <si>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</si>
  <si>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</si>
  <si>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</si>
  <si>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</si>
  <si>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</si>
  <si>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</si>
  <si>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</si>
  <si>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</si>
  <si>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</si>
  <si>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</si>
  <si>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</si>
  <si>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</si>
  <si>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</si>
  <si>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</si>
  <si>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</si>
  <si>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</si>
  <si>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</si>
  <si>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</si>
  <si>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</si>
  <si>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</si>
  <si>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</si>
  <si>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</si>
  <si>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</si>
  <si>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</si>
  <si>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</si>
  <si>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</si>
  <si>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</si>
  <si>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</si>
  <si>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</si>
  <si>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</si>
  <si>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</si>
  <si>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</si>
  <si>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</si>
  <si>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</si>
  <si>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</si>
  <si>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</si>
  <si>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</si>
  <si>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</si>
  <si>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</si>
  <si>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</si>
  <si>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</si>
  <si>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</si>
  <si>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</si>
  <si>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</si>
  <si>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</si>
  <si>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</si>
  <si>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</si>
  <si>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</si>
  <si>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</si>
  <si>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</si>
  <si>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</si>
  <si>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</si>
  <si>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</si>
  <si>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</si>
  <si>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</si>
  <si>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</si>
  <si>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</si>
  <si>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</si>
  <si>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</si>
  <si>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</si>
  <si>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</si>
  <si>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</si>
  <si>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</si>
  <si>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</si>
  <si>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</si>
  <si>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</si>
  <si>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</si>
  <si>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</si>
  <si>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</si>
  <si>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</si>
  <si>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</si>
  <si>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</si>
  <si>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</si>
  <si>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</si>
  <si>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</si>
  <si>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</si>
  <si>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</si>
  <si>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</si>
  <si>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</si>
  <si>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</si>
  <si>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</si>
  <si>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</si>
  <si>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</si>
  <si>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</si>
  <si>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</si>
  <si>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</si>
  <si>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</si>
  <si>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</si>
  <si>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</si>
  <si>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</si>
  <si>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</si>
  <si>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</si>
  <si>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</si>
  <si>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</si>
  <si>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</si>
  <si>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</si>
  <si>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</si>
  <si>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</si>
  <si>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</si>
  <si>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</si>
  <si>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</si>
  <si>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</si>
  <si>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</si>
  <si>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</si>
  <si>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</si>
  <si>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</si>
  <si>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</si>
  <si>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</si>
  <si>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</si>
  <si>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</si>
  <si>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</si>
  <si>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</si>
  <si>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</si>
  <si>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</si>
  <si>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</si>
  <si>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</si>
  <si>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</si>
  <si>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</si>
  <si>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</si>
  <si>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</si>
  <si>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</si>
  <si>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</si>
  <si>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</si>
  <si>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</si>
  <si>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</si>
  <si>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</si>
  <si>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</si>
  <si>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</si>
  <si>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</si>
  <si>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</si>
  <si>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</si>
  <si>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</si>
  <si>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</si>
  <si>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</si>
  <si>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</si>
  <si>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</si>
  <si>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</si>
  <si>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</si>
  <si>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</si>
  <si>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</si>
  <si>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</si>
  <si>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</si>
  <si>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</si>
  <si>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</si>
  <si>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</si>
  <si>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</si>
  <si>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</si>
  <si>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</si>
  <si>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</si>
  <si>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</si>
  <si>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</si>
  <si>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</si>
  <si>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</si>
  <si>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</si>
  <si>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</si>
  <si>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</si>
  <si>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</si>
  <si>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</si>
  <si>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</si>
  <si>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</si>
  <si>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</si>
  <si>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</si>
  <si>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</si>
  <si>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</si>
  <si>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</si>
  <si>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</si>
  <si>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</si>
  <si>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</si>
  <si>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</si>
  <si>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</si>
  <si>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</si>
  <si>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</si>
  <si>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</si>
  <si>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</si>
  <si>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</si>
  <si>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</si>
  <si>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</si>
  <si>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</si>
  <si>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</si>
  <si>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</si>
  <si>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</si>
  <si>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</si>
  <si>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</si>
  <si>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</si>
  <si>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</si>
  <si>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</si>
  <si>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</si>
  <si>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</si>
  <si>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</si>
  <si>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</si>
  <si>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</si>
  <si>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</si>
  <si>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</si>
  <si>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</si>
  <si>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</si>
  <si>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</si>
  <si>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</si>
  <si>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</si>
  <si>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</si>
  <si>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</si>
  <si>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</si>
  <si>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</si>
  <si>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</si>
  <si>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</si>
  <si>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</si>
  <si>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</si>
  <si>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</si>
  <si>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</si>
  <si>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</si>
  <si>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</si>
  <si>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</si>
  <si>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</si>
  <si>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</si>
  <si>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</si>
  <si>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</si>
  <si>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</si>
  <si>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</si>
  <si>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</si>
  <si>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</si>
  <si>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</si>
  <si>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</si>
  <si>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</si>
  <si>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</si>
  <si>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</si>
  <si>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</si>
  <si>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</si>
  <si>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</si>
  <si>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</si>
  <si>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</si>
  <si>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</si>
  <si>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</si>
  <si>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</si>
  <si>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</si>
  <si>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</si>
  <si>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</si>
  <si>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</si>
  <si>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</si>
  <si>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</si>
  <si>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</si>
  <si>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</si>
  <si>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</si>
  <si>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</si>
  <si>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</si>
  <si>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</si>
  <si>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</si>
  <si>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</si>
  <si>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</si>
  <si>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</si>
  <si>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</si>
  <si>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</si>
  <si>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</si>
  <si>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</si>
  <si>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</si>
  <si>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</si>
  <si>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</si>
  <si>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</si>
  <si>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</si>
  <si>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</si>
  <si>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</si>
  <si>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</si>
  <si>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</si>
  <si>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</si>
  <si>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</si>
  <si>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</si>
  <si>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</si>
  <si>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</si>
  <si>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</si>
  <si>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</si>
  <si>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</si>
  <si>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</si>
  <si>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</si>
  <si>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</si>
  <si>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</si>
  <si>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</si>
  <si>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</si>
  <si>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</si>
  <si>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</si>
  <si>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</si>
  <si>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</si>
  <si>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</si>
  <si>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</si>
  <si>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</si>
  <si>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</si>
  <si>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</si>
  <si>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</si>
  <si>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</si>
  <si>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</si>
  <si>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</si>
  <si>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</si>
  <si>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</si>
  <si>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</si>
  <si>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</si>
  <si>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</si>
  <si>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</si>
  <si>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</si>
  <si>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</si>
  <si>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</si>
  <si>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</si>
  <si>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</si>
  <si>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</si>
  <si>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</si>
  <si>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</si>
  <si>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</si>
  <si>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</si>
  <si>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</si>
  <si>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</si>
  <si>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</si>
  <si>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</si>
  <si>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</si>
  <si>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</si>
  <si>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</si>
  <si>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</si>
  <si>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</si>
  <si>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</si>
  <si>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</si>
  <si>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</si>
  <si>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</si>
  <si>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</si>
  <si>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</si>
  <si>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</si>
  <si>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</si>
  <si>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</si>
  <si>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</si>
  <si>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</si>
  <si>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</si>
  <si>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</si>
  <si>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</si>
  <si>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</si>
  <si>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</si>
  <si>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</si>
  <si>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</si>
  <si>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</si>
  <si>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</si>
  <si>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</si>
  <si>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</si>
  <si>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</si>
  <si>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</si>
  <si>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</si>
  <si>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</si>
  <si>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</si>
  <si>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</si>
  <si>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</si>
  <si>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</si>
  <si>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</si>
  <si>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</si>
  <si>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</si>
  <si>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</si>
  <si>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</si>
  <si>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</si>
  <si>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</si>
  <si>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</si>
  <si>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</si>
  <si>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</si>
  <si>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</si>
  <si>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</si>
  <si>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</si>
  <si>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</si>
  <si>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</si>
  <si>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</si>
  <si>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</si>
  <si>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</si>
  <si>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</si>
  <si>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</si>
  <si>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</si>
  <si>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</si>
  <si>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</si>
  <si>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</si>
  <si>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</si>
  <si>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</si>
  <si>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</si>
  <si>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</si>
  <si>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</si>
  <si>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</si>
  <si>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</si>
  <si>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</si>
  <si>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</si>
  <si>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</si>
  <si>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</si>
  <si>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</si>
  <si>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</si>
  <si>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</si>
  <si>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</si>
  <si>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</si>
  <si>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</si>
  <si>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</si>
  <si>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</si>
  <si>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</si>
  <si>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</si>
  <si>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</si>
  <si>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</si>
  <si>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</si>
  <si>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</si>
  <si>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</si>
  <si>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</si>
  <si>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</si>
  <si>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</si>
  <si>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</si>
  <si>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</si>
  <si>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</si>
  <si>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</si>
  <si>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</si>
  <si>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</si>
  <si>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</si>
  <si>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</si>
  <si>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</si>
  <si>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</si>
  <si>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</si>
  <si>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</si>
  <si>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</si>
  <si>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</si>
  <si>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</si>
  <si>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</si>
  <si>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</si>
  <si>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</si>
  <si>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</si>
  <si>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</si>
  <si>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</si>
  <si>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</si>
  <si>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</si>
  <si>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</si>
  <si>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</si>
  <si>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</si>
  <si>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</si>
  <si>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</si>
  <si>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</si>
  <si>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</si>
  <si>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</si>
  <si>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</si>
  <si>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</si>
  <si>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</si>
  <si>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</si>
  <si>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</si>
  <si>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</si>
  <si>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</si>
  <si>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</si>
  <si>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</si>
  <si>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</si>
  <si>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</si>
  <si>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</si>
  <si>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</si>
  <si>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</si>
  <si>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</si>
  <si>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</si>
  <si>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</si>
  <si>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</si>
  <si>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</si>
  <si>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</si>
  <si>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</si>
  <si>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</si>
  <si>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</si>
  <si>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</si>
  <si>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</si>
  <si>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</si>
  <si>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</si>
  <si>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</si>
  <si>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</si>
  <si>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</si>
  <si>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</si>
  <si>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</si>
  <si>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</si>
  <si>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</si>
  <si>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</si>
  <si>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</si>
  <si>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</si>
  <si>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</si>
  <si>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</si>
  <si>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</si>
  <si>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</si>
  <si>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</si>
  <si>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</si>
  <si>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</si>
  <si>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</si>
  <si>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</si>
  <si>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</si>
  <si>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</si>
  <si>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</si>
  <si>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</si>
  <si>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</si>
  <si>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</si>
  <si>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</si>
  <si>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</si>
  <si>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</si>
  <si>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</si>
  <si>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</si>
  <si>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</si>
  <si>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</si>
  <si>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</si>
  <si>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</si>
  <si>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</si>
  <si>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</si>
  <si>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</si>
  <si>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</si>
  <si>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</si>
  <si>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</si>
  <si>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</si>
  <si>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</si>
  <si>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</si>
  <si>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</si>
  <si>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</si>
  <si>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</si>
  <si>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</si>
  <si>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</si>
  <si>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</si>
  <si>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</si>
  <si>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</si>
  <si>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</si>
  <si>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</si>
  <si>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</si>
  <si>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</si>
  <si>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</si>
  <si>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</si>
  <si>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</si>
  <si>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</si>
  <si>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</si>
  <si>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</si>
  <si>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</si>
  <si>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</si>
  <si>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</si>
  <si>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</si>
  <si>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</si>
  <si>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</si>
  <si>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</si>
  <si>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</si>
  <si>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</si>
  <si>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</si>
  <si>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</si>
  <si>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</si>
  <si>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</si>
  <si>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</si>
  <si>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</si>
  <si>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</si>
  <si>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</si>
  <si>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</si>
  <si>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</si>
  <si>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</si>
  <si>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</si>
  <si>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</si>
  <si>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</si>
  <si>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</si>
  <si>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</si>
  <si>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</si>
  <si>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</si>
  <si>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</si>
  <si>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</si>
  <si>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</si>
  <si>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</si>
  <si>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</si>
  <si>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</si>
  <si>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</si>
  <si>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</si>
  <si>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</si>
  <si>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</si>
  <si>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</si>
  <si>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</si>
  <si>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</si>
  <si>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</si>
  <si>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</si>
  <si>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</si>
  <si>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</si>
  <si>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</si>
  <si>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</si>
  <si>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</si>
  <si>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</si>
  <si>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</si>
  <si>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</si>
  <si>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</si>
  <si>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</si>
  <si>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</si>
  <si>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</si>
  <si>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</si>
  <si>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</si>
  <si>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</si>
  <si>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</si>
  <si>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</si>
  <si>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</si>
  <si>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</si>
  <si>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</si>
  <si>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</si>
  <si>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</si>
  <si>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</si>
  <si>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</si>
  <si>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</si>
  <si>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</si>
  <si>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</si>
  <si>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</si>
  <si>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</si>
  <si>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</si>
  <si>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</si>
  <si>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</si>
  <si>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</si>
  <si>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</si>
  <si>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</si>
  <si>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</si>
  <si>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</si>
  <si>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</si>
  <si>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</si>
  <si>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</si>
  <si>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</si>
  <si>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</si>
  <si>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</si>
  <si>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</si>
  <si>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</si>
  <si>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</si>
  <si>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</si>
  <si>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</si>
  <si>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</si>
  <si>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</si>
  <si>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</si>
  <si>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</si>
  <si>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</si>
  <si>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</si>
  <si>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</si>
  <si>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</si>
  <si>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</si>
  <si>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</si>
  <si>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</si>
  <si>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</si>
  <si>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</si>
  <si>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</si>
  <si>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</si>
  <si>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</si>
  <si>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</si>
  <si>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</si>
  <si>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</si>
  <si>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</si>
  <si>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</si>
  <si>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</si>
  <si>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</si>
  <si>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</si>
  <si>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</si>
  <si>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</si>
  <si>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</si>
  <si>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</si>
  <si>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</si>
  <si>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</si>
  <si>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</si>
  <si>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</si>
  <si>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</si>
  <si>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</si>
  <si>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</si>
  <si>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</si>
  <si>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</si>
  <si>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</si>
  <si>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</si>
  <si>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</si>
  <si>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</si>
  <si>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</si>
  <si>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</si>
  <si>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</si>
  <si>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</si>
  <si>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</si>
  <si>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</si>
  <si>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</si>
  <si>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</si>
  <si>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</si>
  <si>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</si>
  <si>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</si>
  <si>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</si>
  <si>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</si>
  <si>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</si>
  <si>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</si>
  <si>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</si>
  <si>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</si>
  <si>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</si>
  <si>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</si>
  <si>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</si>
  <si>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</si>
  <si>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</si>
  <si>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</si>
  <si>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</si>
  <si>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</si>
  <si>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</si>
  <si>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</si>
  <si>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</si>
  <si>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</si>
  <si>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</si>
  <si>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</si>
  <si>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</si>
  <si>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</si>
  <si>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</si>
  <si>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</si>
  <si>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</si>
  <si>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</si>
  <si>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</si>
  <si>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</si>
  <si>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</si>
  <si>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</si>
  <si>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</si>
  <si>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</si>
  <si>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</si>
  <si>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</si>
  <si>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</si>
  <si>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</si>
  <si>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</si>
  <si>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</si>
  <si>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</si>
  <si>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</si>
  <si>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</si>
  <si>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</si>
  <si>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</si>
  <si>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</si>
  <si>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</si>
  <si>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</si>
  <si>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</si>
  <si>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</si>
  <si>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</si>
  <si>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</si>
  <si>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</si>
  <si>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</si>
  <si>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</si>
  <si>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</si>
  <si>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</si>
  <si>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</si>
  <si>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</si>
  <si>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</si>
  <si>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</si>
  <si>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</si>
  <si>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</si>
  <si>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</si>
  <si>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</si>
  <si>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</si>
  <si>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</si>
  <si>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</si>
  <si>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</si>
  <si>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</si>
  <si>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</si>
  <si>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</si>
  <si>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</si>
  <si>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</si>
  <si>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</si>
  <si>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</si>
  <si>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</si>
  <si>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</si>
  <si>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</si>
  <si>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</si>
  <si>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</si>
  <si>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</si>
  <si>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</si>
  <si>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</si>
  <si>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</si>
  <si>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</si>
  <si>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</si>
  <si>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</si>
  <si>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</si>
  <si>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</si>
  <si>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</si>
  <si>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</si>
  <si>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</si>
  <si>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</si>
  <si>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</si>
  <si>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</si>
  <si>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</si>
  <si>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</si>
  <si>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</si>
  <si>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</si>
  <si>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</si>
  <si>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</si>
  <si>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</si>
  <si>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</si>
  <si>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</si>
  <si>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</si>
  <si>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</si>
  <si>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</si>
  <si>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</si>
  <si>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</si>
  <si>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</si>
  <si>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</si>
  <si>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</si>
  <si>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</si>
  <si>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</si>
  <si>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</si>
  <si>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</si>
  <si>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</si>
  <si>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</si>
  <si>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</si>
  <si>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</si>
  <si>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</si>
  <si>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</si>
  <si>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</si>
  <si>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</si>
  <si>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</si>
  <si>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</si>
  <si>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</si>
  <si>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</si>
  <si>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</si>
  <si>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</si>
  <si>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</si>
  <si>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</si>
  <si>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</si>
  <si>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</si>
  <si>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</si>
  <si>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</si>
  <si>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</si>
  <si>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</si>
  <si>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</si>
  <si>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</si>
  <si>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</si>
  <si>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</si>
  <si>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</si>
  <si>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</si>
  <si>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</si>
  <si>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</si>
  <si>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</si>
  <si>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</si>
  <si>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</si>
  <si>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</si>
  <si>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</si>
  <si>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</si>
  <si>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</si>
  <si>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</si>
  <si>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</si>
  <si>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</si>
  <si>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</si>
  <si>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</si>
  <si>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</si>
  <si>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</si>
  <si>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</si>
  <si>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</si>
  <si>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</si>
  <si>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</si>
  <si>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</si>
  <si>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</si>
  <si>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</si>
  <si>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</si>
  <si>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</si>
  <si>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</si>
  <si>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</si>
  <si>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</si>
  <si>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</si>
  <si>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</si>
  <si>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</si>
  <si>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</si>
  <si>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</si>
  <si>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</si>
  <si>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</si>
  <si>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</si>
  <si>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</si>
  <si>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</si>
  <si>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</si>
  <si>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</si>
  <si>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</si>
  <si>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</si>
  <si>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</si>
  <si>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</si>
  <si>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</si>
  <si>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</si>
  <si>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</si>
  <si>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</si>
  <si>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</si>
  <si>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</si>
  <si>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</si>
  <si>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</si>
  <si>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</si>
  <si>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</si>
  <si>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</si>
  <si>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</si>
  <si>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</si>
  <si>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</si>
  <si>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</si>
  <si>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</si>
  <si>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</si>
  <si>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</si>
  <si>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</si>
  <si>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</si>
  <si>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</si>
  <si>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</si>
  <si>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</si>
  <si>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</si>
  <si>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</si>
  <si>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</si>
  <si>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</si>
  <si>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</si>
  <si>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</si>
  <si>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</si>
  <si>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</si>
  <si>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</si>
  <si>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</si>
  <si>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</si>
  <si>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</si>
  <si>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</si>
  <si>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</si>
  <si>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</si>
  <si>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</si>
  <si>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</si>
  <si>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</si>
  <si>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</si>
  <si>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</si>
  <si>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</si>
  <si>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</si>
  <si>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</si>
  <si>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</si>
  <si>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</si>
  <si>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</si>
  <si>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</si>
  <si>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</si>
  <si>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</si>
  <si>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</si>
  <si>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</si>
  <si>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</si>
  <si>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</si>
  <si>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</si>
  <si>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</si>
  <si>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</si>
  <si>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</si>
  <si>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</si>
  <si>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</si>
  <si>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</si>
  <si>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</si>
  <si>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</si>
  <si>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</si>
  <si>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</si>
  <si>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</si>
  <si>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</si>
  <si>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</si>
  <si>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</si>
  <si>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</si>
  <si>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</si>
  <si>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</si>
  <si>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</si>
  <si>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</si>
  <si>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</si>
  <si>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</si>
  <si>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</si>
  <si>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</si>
  <si>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</si>
  <si>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</si>
  <si>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</si>
  <si>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</si>
  <si>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</si>
  <si>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</si>
  <si>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</si>
  <si>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</si>
  <si>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</si>
  <si>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</si>
  <si>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</si>
  <si>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</si>
  <si>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</si>
  <si>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</si>
  <si>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</si>
  <si>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</si>
  <si>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</si>
  <si>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</si>
  <si>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</si>
  <si>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</si>
  <si>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</si>
  <si>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</si>
  <si>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</si>
  <si>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</si>
  <si>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</si>
  <si>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</si>
  <si>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</si>
  <si>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</si>
  <si>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</si>
  <si>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</si>
  <si>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</si>
  <si>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</si>
  <si>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</si>
  <si>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</si>
  <si>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</si>
  <si>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</si>
  <si>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</si>
  <si>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</si>
  <si>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</si>
  <si>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</si>
  <si>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</si>
  <si>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</si>
  <si>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</si>
  <si>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</si>
  <si>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</si>
  <si>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</si>
  <si>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</si>
  <si>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</si>
  <si>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</si>
  <si>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</si>
  <si>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</si>
  <si>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</si>
  <si>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</si>
  <si>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</si>
  <si>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</si>
  <si>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</si>
  <si>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</si>
  <si>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</si>
  <si>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</si>
  <si>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</si>
  <si>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</si>
  <si>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</si>
  <si>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</si>
  <si>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</si>
  <si>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</si>
  <si>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</si>
  <si>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</si>
  <si>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</si>
  <si>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</si>
  <si>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</si>
  <si>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</si>
  <si>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</si>
  <si>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</si>
  <si>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</si>
  <si>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</si>
  <si>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</si>
  <si>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</si>
  <si>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</si>
  <si>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</si>
  <si>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</si>
  <si>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</si>
  <si>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</si>
  <si>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</si>
  <si>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</si>
  <si>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</si>
  <si>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</si>
  <si>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</si>
  <si>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</si>
  <si>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</si>
  <si>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</si>
  <si>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</si>
  <si>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</si>
  <si>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</si>
  <si>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</si>
  <si>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</si>
  <si>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</si>
  <si>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</si>
  <si>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</si>
  <si>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</si>
  <si>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</si>
  <si>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</si>
  <si>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</si>
  <si>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</si>
  <si>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</si>
  <si>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</si>
  <si>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</si>
  <si>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</si>
  <si>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</si>
  <si>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</si>
  <si>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</si>
  <si>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</si>
  <si>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</si>
  <si>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</si>
  <si>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</si>
  <si>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</si>
  <si>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</si>
  <si>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</si>
  <si>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</si>
  <si>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</si>
  <si>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</si>
  <si>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</si>
  <si>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</si>
  <si>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</si>
  <si>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</si>
  <si>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</si>
  <si>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</si>
  <si>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</si>
  <si>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</si>
  <si>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</si>
  <si>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</si>
  <si>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</si>
  <si>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</si>
  <si>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</si>
  <si>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</si>
  <si>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</si>
  <si>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</si>
  <si>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</si>
  <si>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</si>
  <si>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</si>
  <si>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</si>
  <si>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</si>
  <si>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</si>
  <si>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</si>
  <si>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</si>
  <si>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</si>
  <si>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</si>
  <si>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</si>
  <si>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</si>
  <si>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</si>
  <si>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</si>
  <si>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</si>
  <si>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</si>
  <si>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</si>
  <si>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</si>
  <si>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</si>
  <si>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</si>
  <si>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</si>
  <si>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</si>
  <si>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</si>
  <si>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</si>
  <si>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</si>
  <si>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</si>
  <si>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</si>
  <si>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</si>
  <si>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</si>
  <si>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</si>
  <si>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</si>
  <si>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</si>
  <si>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</si>
  <si>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</si>
  <si>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</si>
  <si>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</si>
  <si>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</si>
  <si>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</si>
  <si>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</si>
  <si>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</si>
  <si>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</si>
  <si>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</si>
  <si>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</si>
  <si>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</si>
  <si>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</si>
  <si>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</si>
  <si>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</si>
  <si>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</si>
  <si>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</si>
  <si>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</si>
  <si>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</si>
  <si>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</si>
  <si>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</si>
  <si>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</si>
  <si>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</si>
  <si>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</si>
  <si>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</si>
  <si>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</si>
  <si>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</si>
  <si>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</si>
  <si>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</si>
  <si>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</si>
  <si>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</si>
  <si>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</si>
  <si>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</si>
  <si>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</si>
  <si>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</si>
  <si>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</si>
  <si>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</si>
  <si>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</si>
  <si>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</si>
  <si>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</si>
  <si>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</si>
  <si>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</si>
  <si>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</si>
  <si>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</si>
  <si>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</si>
  <si>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</si>
  <si>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</si>
  <si>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</si>
  <si>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</si>
  <si>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</si>
  <si>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</si>
  <si>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</si>
  <si>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</si>
  <si>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</si>
  <si>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</si>
  <si>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</si>
  <si>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</si>
  <si>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</si>
  <si>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</si>
  <si>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</si>
  <si>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</si>
  <si>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</si>
  <si>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</si>
  <si>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</si>
  <si>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</si>
  <si>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</si>
  <si>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</si>
  <si>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</si>
  <si>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</si>
  <si>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</si>
  <si>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</si>
  <si>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</si>
  <si>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</si>
  <si>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</si>
  <si>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</si>
  <si>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</si>
  <si>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</si>
  <si>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</si>
  <si>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</si>
  <si>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</si>
  <si>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</si>
  <si>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</si>
  <si>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</si>
  <si>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</si>
  <si>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</si>
  <si>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</si>
  <si>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</si>
  <si>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</si>
  <si>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</si>
  <si>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</si>
  <si>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</si>
  <si>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</si>
  <si>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</si>
  <si>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</si>
  <si>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</si>
  <si>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</si>
  <si>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</si>
  <si>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</si>
  <si>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</si>
  <si>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</si>
  <si>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</si>
  <si>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</si>
  <si>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</si>
  <si>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</si>
  <si>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</si>
  <si>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</si>
  <si>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</si>
  <si>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</si>
  <si>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</si>
  <si>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</si>
  <si>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</si>
  <si>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</si>
  <si>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</si>
  <si>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</si>
  <si>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</si>
  <si>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</si>
  <si>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</si>
  <si>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</si>
  <si>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</si>
  <si>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</si>
  <si>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</si>
  <si>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</si>
  <si>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</si>
  <si>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</si>
  <si>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</si>
  <si>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</si>
  <si>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</si>
  <si>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</si>
  <si>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</si>
  <si>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</si>
  <si>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</si>
  <si>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</si>
  <si>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</si>
  <si>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</si>
  <si>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</si>
  <si>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</si>
  <si>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</si>
  <si>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</si>
  <si>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</si>
  <si>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</si>
  <si>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</si>
  <si>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</si>
  <si>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</si>
  <si>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</si>
  <si>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</si>
  <si>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</si>
  <si>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</si>
  <si>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</si>
  <si>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</si>
  <si>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</si>
  <si>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</si>
  <si>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</si>
  <si>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</si>
  <si>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</si>
  <si>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</si>
  <si>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</si>
  <si>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</si>
  <si>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</si>
  <si>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</si>
  <si>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</si>
  <si>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</si>
  <si>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</si>
  <si>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</si>
  <si>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</si>
  <si>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</si>
  <si>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</si>
  <si>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</si>
  <si>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</si>
  <si>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</si>
  <si>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</si>
  <si>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</si>
  <si>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</si>
  <si>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</si>
  <si>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</si>
  <si>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</si>
  <si>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</si>
  <si>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</si>
  <si>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</si>
  <si>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</si>
  <si>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</si>
  <si>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</si>
  <si>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</si>
  <si>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</si>
  <si>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</si>
  <si>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</si>
  <si>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</si>
  <si>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</si>
  <si>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</si>
  <si>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</si>
  <si>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</si>
  <si>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</si>
  <si>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</si>
  <si>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</si>
  <si>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</si>
  <si>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</si>
  <si>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</si>
  <si>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</si>
  <si>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</si>
  <si>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</si>
  <si>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</si>
  <si>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</si>
  <si>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</si>
  <si>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</si>
  <si>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</si>
  <si>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</si>
  <si>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</si>
  <si>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</si>
  <si>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</si>
  <si>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</si>
  <si>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</si>
  <si>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</si>
  <si>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</si>
  <si>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</si>
  <si>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</si>
  <si>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</si>
  <si>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</si>
  <si>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</si>
  <si>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</si>
  <si>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</si>
  <si>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</si>
  <si>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</si>
  <si>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</si>
  <si>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</si>
  <si>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</si>
  <si>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</si>
  <si>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</si>
  <si>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</si>
  <si>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</si>
  <si>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</si>
  <si>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</si>
  <si>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</si>
  <si>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</si>
  <si>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</si>
  <si>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</si>
  <si>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</si>
  <si>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</si>
  <si>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</si>
  <si>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</si>
  <si>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</si>
  <si>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</si>
  <si>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</si>
  <si>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</si>
  <si>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</si>
  <si>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</si>
  <si>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</si>
  <si>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</si>
  <si>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</si>
  <si>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</si>
  <si>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</si>
  <si>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</si>
  <si>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</si>
  <si>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</si>
  <si>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</si>
  <si>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</si>
  <si>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</si>
  <si>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</si>
  <si>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</si>
  <si>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</si>
  <si>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</si>
  <si>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</si>
  <si>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</si>
  <si>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</si>
  <si>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</si>
  <si>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</si>
  <si>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</si>
  <si>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</si>
  <si>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</si>
  <si>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</si>
  <si>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</si>
  <si>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</si>
  <si>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</si>
  <si>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</si>
  <si>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</si>
  <si>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</si>
  <si>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</si>
  <si>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</si>
  <si>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</si>
  <si>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</si>
  <si>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</si>
  <si>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</si>
  <si>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</si>
  <si>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</si>
  <si>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</si>
  <si>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</si>
  <si>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</si>
  <si>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</si>
  <si>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</si>
  <si>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</si>
  <si>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</si>
  <si>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</si>
  <si>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</si>
  <si>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</si>
  <si>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</si>
  <si>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</si>
  <si>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</si>
  <si>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</si>
  <si>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</si>
  <si>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</si>
  <si>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</si>
  <si>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</si>
  <si>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</si>
  <si>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</si>
  <si>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</si>
  <si>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</si>
  <si>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</si>
  <si>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</si>
  <si>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</si>
  <si>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</si>
  <si>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</si>
  <si>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</si>
  <si>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</si>
  <si>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</si>
  <si>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</si>
  <si>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</si>
  <si>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</si>
  <si>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</si>
  <si>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</si>
  <si>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</si>
  <si>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</si>
  <si>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</si>
  <si>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</si>
  <si>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</si>
  <si>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</si>
  <si>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</si>
  <si>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</si>
  <si>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</si>
  <si>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</si>
  <si>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</si>
  <si>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</si>
  <si>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</si>
  <si>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</si>
  <si>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</si>
  <si>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</si>
  <si>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</si>
  <si>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</si>
  <si>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</si>
  <si>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</si>
  <si>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</si>
  <si>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</si>
  <si>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</si>
  <si>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</si>
  <si>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</si>
  <si>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</si>
  <si>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</si>
  <si>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</si>
  <si>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</si>
  <si>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</si>
  <si>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</si>
  <si>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</si>
  <si>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</si>
  <si>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</si>
  <si>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</si>
  <si>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</si>
  <si>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</si>
  <si>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</si>
  <si>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</si>
  <si>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</si>
  <si>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</si>
  <si>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</si>
  <si>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</si>
  <si>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</si>
  <si>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</si>
  <si>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</si>
  <si>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</si>
  <si>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</si>
  <si>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</si>
  <si>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</si>
  <si>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</si>
  <si>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</si>
  <si>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</si>
  <si>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</si>
  <si>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</si>
  <si>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</si>
  <si>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</si>
  <si>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</si>
  <si>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</si>
  <si>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</si>
  <si>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</si>
  <si>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</si>
  <si>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</si>
  <si>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</si>
  <si>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</si>
  <si>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</si>
  <si>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</si>
  <si>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</si>
  <si>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</si>
  <si>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</si>
  <si>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</si>
  <si>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</si>
  <si>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</si>
  <si>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</si>
  <si>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</si>
  <si>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</si>
  <si>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</si>
  <si>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</si>
  <si>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</si>
  <si>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</si>
  <si>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</si>
  <si>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</si>
  <si>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</si>
  <si>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</si>
  <si>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</si>
  <si>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</si>
  <si>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</si>
  <si>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</si>
  <si>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</si>
  <si>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</si>
  <si>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</si>
  <si>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</si>
  <si>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</si>
  <si>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</si>
  <si>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</si>
  <si>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</si>
  <si>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</si>
  <si>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</si>
  <si>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</si>
  <si>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</si>
  <si>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</si>
  <si>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</si>
  <si>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</si>
  <si>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</si>
  <si>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</si>
  <si>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</si>
  <si>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</si>
  <si>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</si>
  <si>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</si>
  <si>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</si>
  <si>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</si>
  <si>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</si>
  <si>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</si>
  <si>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</si>
  <si>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</si>
  <si>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</si>
  <si>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</si>
  <si>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</si>
  <si>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</si>
  <si>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</si>
  <si>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</si>
  <si>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</si>
  <si>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</si>
  <si>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</si>
  <si>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</si>
  <si>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</si>
  <si>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</si>
  <si>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</si>
  <si>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</si>
  <si>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</si>
  <si>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</si>
  <si>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</si>
  <si>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</si>
  <si>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</si>
  <si>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</si>
  <si>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</si>
  <si>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</si>
  <si>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</si>
  <si>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</si>
  <si>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</si>
  <si>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</si>
  <si>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</si>
  <si>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</si>
  <si>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</si>
  <si>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</si>
  <si>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</si>
  <si>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</si>
  <si>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</si>
  <si>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</si>
  <si>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</si>
  <si>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</si>
  <si>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</si>
  <si>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</si>
  <si>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</si>
  <si>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</si>
  <si>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</si>
  <si>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</si>
  <si>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</si>
  <si>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</si>
  <si>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</si>
  <si>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</si>
  <si>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</si>
  <si>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</si>
  <si>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</si>
  <si>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</si>
  <si>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</si>
  <si>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</si>
  <si>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</si>
  <si>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</si>
  <si>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</si>
  <si>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</si>
  <si>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</si>
  <si>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</si>
  <si>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</si>
  <si>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</si>
  <si>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</si>
  <si>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</si>
  <si>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</si>
  <si>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</si>
  <si>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</si>
  <si>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</si>
  <si>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</si>
  <si>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</si>
  <si>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</si>
  <si>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</si>
  <si>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</si>
  <si>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</si>
  <si>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</si>
  <si>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</si>
  <si>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</si>
  <si>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</si>
  <si>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</si>
  <si>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</si>
  <si>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</si>
  <si>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</si>
  <si>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</si>
  <si>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</si>
  <si>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</si>
  <si>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</si>
  <si>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</si>
  <si>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</si>
  <si>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</si>
  <si>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</si>
  <si>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</si>
  <si>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</si>
  <si>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</si>
  <si>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</si>
  <si>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</si>
  <si>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</si>
  <si>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</si>
  <si>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</si>
  <si>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</si>
  <si>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</si>
  <si>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</si>
  <si>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</si>
  <si>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</si>
  <si>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</si>
  <si>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</si>
  <si>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</si>
  <si>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</si>
  <si>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</si>
  <si>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</si>
  <si>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</si>
  <si>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</si>
  <si>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</si>
  <si>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</si>
  <si>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</si>
  <si>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</si>
  <si>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</si>
  <si>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</si>
  <si>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</si>
  <si>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</si>
  <si>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</si>
  <si>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</si>
  <si>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</si>
  <si>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</si>
  <si>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</si>
  <si>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</si>
  <si>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</si>
  <si>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</si>
  <si>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</si>
  <si>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</si>
  <si>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</si>
  <si>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</si>
  <si>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</si>
  <si>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</si>
  <si>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</si>
  <si>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</si>
  <si>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</si>
  <si>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</si>
  <si>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</si>
  <si>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</si>
  <si>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</si>
  <si>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</si>
  <si>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</si>
  <si>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</si>
  <si>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</si>
  <si>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</si>
  <si>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</si>
  <si>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</si>
  <si>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</si>
  <si>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</si>
  <si>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</si>
  <si>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</si>
  <si>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</si>
  <si>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</si>
  <si>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</si>
  <si>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</si>
  <si>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</si>
  <si>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</si>
  <si>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</si>
  <si>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</si>
  <si>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</si>
  <si>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</si>
  <si>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</si>
  <si>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</si>
  <si>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</si>
  <si>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</si>
  <si>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</si>
  <si>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</si>
  <si>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</si>
  <si>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</si>
  <si>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</si>
  <si>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</si>
  <si>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</si>
  <si>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</si>
  <si>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</si>
  <si>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</si>
  <si>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</si>
  <si>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</si>
  <si>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</si>
  <si>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</si>
  <si>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</si>
  <si>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</si>
  <si>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</si>
  <si>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</si>
  <si>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</si>
  <si>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</si>
  <si>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</si>
  <si>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</si>
  <si>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</si>
  <si>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</si>
  <si>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</si>
  <si>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</si>
  <si>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</si>
  <si>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</si>
  <si>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</si>
  <si>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</si>
  <si>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</si>
  <si>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</si>
  <si>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</si>
  <si>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</si>
  <si>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</si>
  <si>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</si>
  <si>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</si>
  <si>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</si>
  <si>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</si>
  <si>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</si>
  <si>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</si>
  <si>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</si>
  <si>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</si>
  <si>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</si>
  <si>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</si>
  <si>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</si>
  <si>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</si>
  <si>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</si>
  <si>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</si>
  <si>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</si>
  <si>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</si>
  <si>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</si>
  <si>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</si>
  <si>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</si>
  <si>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</si>
  <si>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</si>
  <si>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</si>
  <si>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</si>
  <si>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</si>
  <si>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</si>
  <si>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</si>
  <si>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</si>
  <si>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</si>
  <si>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</si>
  <si>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</si>
  <si>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</si>
  <si>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</si>
  <si>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</si>
  <si>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</si>
  <si>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</si>
  <si>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</si>
  <si>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</si>
  <si>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</si>
  <si>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</si>
  <si>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</si>
  <si>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</si>
  <si>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</si>
  <si>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</si>
  <si>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</si>
  <si>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</si>
  <si>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</si>
  <si>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</si>
  <si>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</si>
  <si>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</si>
  <si>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</si>
  <si>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</si>
  <si>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</si>
  <si>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</si>
  <si>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</si>
  <si>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</si>
  <si>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</si>
  <si>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</si>
  <si>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</si>
  <si>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</si>
  <si>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</si>
  <si>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</si>
  <si>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</si>
  <si>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</si>
  <si>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</si>
  <si>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</si>
  <si>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</si>
  <si>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</si>
  <si>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</si>
  <si>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</si>
  <si>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</si>
  <si>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</si>
  <si>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</si>
  <si>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</si>
  <si>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</si>
  <si>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</si>
  <si>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</si>
  <si>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</si>
  <si>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</si>
  <si>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</si>
  <si>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</si>
  <si>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</si>
  <si>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</si>
  <si>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</si>
  <si>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</si>
  <si>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</si>
  <si>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</si>
  <si>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</si>
  <si>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</si>
  <si>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</si>
  <si>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</si>
  <si>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</si>
  <si>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</si>
  <si>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</si>
  <si>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</si>
  <si>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</si>
  <si>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</si>
  <si>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</si>
  <si>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</si>
  <si>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</si>
  <si>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</si>
  <si>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</si>
  <si>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</si>
  <si>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</si>
  <si>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</si>
  <si>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</si>
  <si>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</si>
  <si>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</si>
  <si>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</si>
  <si>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</si>
  <si>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</si>
  <si>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</si>
  <si>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</si>
  <si>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</si>
  <si>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</si>
  <si>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</si>
  <si>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</si>
  <si>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</si>
  <si>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</si>
  <si>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</si>
  <si>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</si>
  <si>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</si>
  <si>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</si>
  <si>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</si>
  <si>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</si>
  <si>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</si>
  <si>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</si>
  <si>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</si>
  <si>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</si>
  <si>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</si>
  <si>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</si>
  <si>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</si>
  <si>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</si>
  <si>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</si>
  <si>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</si>
  <si>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</si>
  <si>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</si>
  <si>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</si>
  <si>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</si>
  <si>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</si>
  <si>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</si>
  <si>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</si>
  <si>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</si>
  <si>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</si>
  <si>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</si>
  <si>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</si>
  <si>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</si>
  <si>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</si>
  <si>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</si>
  <si>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</si>
  <si>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</si>
  <si>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</si>
  <si>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</si>
  <si>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</si>
  <si>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</si>
  <si>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</si>
  <si>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</si>
  <si>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</si>
  <si>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</si>
  <si>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</si>
  <si>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</si>
  <si>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</si>
  <si>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</si>
  <si>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</si>
  <si>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</si>
  <si>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</si>
  <si>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</si>
  <si>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</si>
  <si>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</si>
  <si>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</si>
  <si>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</si>
  <si>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</si>
  <si>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</si>
  <si>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</si>
  <si>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</si>
  <si>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</si>
  <si>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</si>
  <si>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</si>
  <si>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</si>
  <si>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</si>
  <si>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</si>
  <si>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</si>
  <si>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</si>
  <si>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</si>
  <si>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</si>
  <si>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</si>
  <si>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</si>
  <si>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</si>
  <si>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</si>
  <si>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</si>
  <si>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</si>
  <si>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</si>
  <si>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</si>
  <si>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</si>
  <si>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</si>
  <si>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</si>
  <si>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</si>
  <si>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</si>
  <si>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</si>
  <si>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</si>
  <si>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</si>
  <si>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</si>
  <si>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</si>
  <si>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</si>
  <si>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</si>
  <si>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</si>
  <si>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</si>
  <si>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</si>
  <si>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</si>
  <si>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</si>
  <si>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</si>
  <si>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</si>
  <si>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</si>
  <si>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</si>
  <si>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</si>
  <si>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</si>
  <si>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</si>
  <si>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</si>
  <si>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</si>
  <si>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</si>
  <si>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</si>
  <si>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</si>
  <si>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</si>
  <si>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</si>
  <si>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</si>
  <si>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</si>
  <si>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</si>
  <si>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</si>
  <si>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</si>
  <si>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</si>
  <si>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</si>
  <si>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</si>
  <si>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</si>
  <si>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</si>
  <si>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</si>
  <si>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</si>
  <si>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</si>
  <si>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</si>
  <si>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</si>
  <si>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</si>
  <si>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</si>
  <si>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</si>
  <si>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</si>
  <si>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</si>
  <si>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</si>
  <si>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</si>
  <si>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</si>
  <si>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</si>
  <si>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</si>
  <si>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</si>
  <si>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</si>
  <si>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</si>
  <si>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</si>
  <si>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</si>
  <si>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</si>
  <si>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</si>
  <si>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</si>
  <si>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</si>
  <si>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</si>
  <si>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</si>
  <si>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</si>
  <si>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</si>
  <si>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</si>
  <si>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</si>
  <si>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</si>
  <si>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</si>
  <si>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</si>
  <si>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</si>
  <si>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</si>
  <si>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</si>
  <si>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</si>
  <si>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</si>
  <si>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</si>
  <si>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</si>
  <si>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</si>
  <si>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</si>
  <si>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</si>
  <si>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</si>
  <si>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</si>
  <si>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</si>
  <si>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</si>
  <si>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</si>
  <si>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</si>
  <si>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</si>
  <si>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</si>
  <si>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</si>
  <si>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</si>
  <si>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</si>
  <si>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</si>
  <si>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</si>
  <si>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</si>
  <si>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</si>
  <si>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</si>
  <si>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</si>
  <si>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</si>
  <si>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</si>
  <si>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</si>
  <si>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</si>
  <si>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</si>
  <si>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</si>
  <si>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</si>
  <si>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</si>
  <si>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</si>
  <si>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</si>
  <si>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</si>
  <si>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</si>
  <si>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</si>
  <si>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</si>
  <si>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</si>
  <si>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</si>
  <si>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</si>
  <si>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</si>
  <si>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</si>
  <si>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</si>
  <si>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</si>
  <si>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</si>
  <si>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</si>
  <si>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</si>
  <si>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</si>
  <si>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</si>
  <si>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</si>
  <si>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</si>
  <si>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</si>
  <si>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</si>
  <si>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</si>
  <si>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</si>
  <si>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</si>
  <si>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</si>
  <si>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</si>
  <si>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</si>
  <si>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</si>
  <si>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</si>
  <si>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</si>
  <si>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</si>
  <si>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</si>
  <si>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</si>
  <si>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</si>
  <si>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</si>
  <si>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</si>
  <si>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</si>
  <si>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</si>
  <si>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</si>
  <si>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</si>
  <si>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</si>
  <si>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</si>
  <si>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</si>
  <si>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</si>
  <si>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</si>
  <si>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</si>
  <si>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</si>
  <si>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</si>
  <si>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</si>
  <si>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</si>
  <si>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</si>
  <si>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</si>
  <si>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</si>
  <si>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</si>
  <si>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</si>
  <si>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</si>
  <si>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</si>
  <si>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</si>
  <si>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</si>
  <si>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</si>
  <si>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</si>
  <si>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</si>
  <si>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</si>
  <si>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</si>
  <si>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</si>
  <si>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</si>
  <si>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</si>
  <si>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</si>
  <si>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</si>
  <si>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</si>
  <si>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</si>
  <si>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</si>
  <si>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</si>
  <si>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</si>
  <si>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</si>
  <si>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</si>
  <si>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</si>
  <si>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</si>
  <si>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</si>
  <si>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</si>
  <si>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</si>
  <si>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</si>
  <si>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</si>
  <si>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</si>
  <si>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</si>
  <si>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</si>
  <si>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</si>
  <si>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</si>
  <si>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</si>
  <si>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</si>
  <si>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</si>
  <si>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</si>
  <si>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</si>
  <si>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</si>
  <si>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</si>
  <si>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</si>
  <si>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</si>
  <si>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</si>
  <si>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</si>
  <si>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</si>
  <si>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</si>
  <si>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</si>
  <si>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</si>
  <si>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</si>
  <si>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</si>
  <si>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</si>
  <si>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</si>
  <si>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</si>
  <si>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</si>
  <si>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</si>
  <si>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</si>
  <si>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</si>
  <si>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</si>
  <si>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</si>
  <si>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</si>
  <si>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</si>
  <si>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</si>
  <si>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</si>
  <si>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</si>
  <si>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</si>
  <si>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</si>
  <si>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</si>
  <si>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</si>
  <si>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</si>
  <si>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</si>
  <si>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</si>
  <si>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</si>
  <si>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</si>
  <si>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</si>
  <si>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</si>
  <si>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</si>
  <si>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</si>
  <si>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</si>
  <si>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</si>
  <si>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</si>
  <si>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</si>
  <si>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</si>
  <si>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</si>
  <si>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</si>
  <si>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</si>
  <si>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</si>
  <si>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</si>
  <si>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</si>
  <si>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</si>
  <si>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</si>
  <si>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</si>
  <si>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</si>
  <si>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</si>
  <si>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</si>
  <si>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</si>
  <si>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</si>
  <si>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</si>
  <si>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</si>
  <si>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</si>
  <si>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</si>
  <si>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</si>
  <si>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</si>
  <si>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</si>
  <si>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</si>
  <si>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</si>
  <si>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</si>
  <si>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</si>
  <si>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</si>
  <si>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</si>
  <si>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</si>
  <si>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</si>
  <si>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</si>
  <si>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</si>
  <si>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</si>
  <si>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</si>
  <si>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</si>
  <si>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</si>
  <si>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</si>
  <si>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</si>
  <si>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</si>
  <si>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</si>
  <si>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</si>
  <si>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</si>
  <si>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</si>
  <si>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</si>
  <si>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</si>
  <si>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</si>
  <si>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</si>
  <si>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</si>
  <si>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</si>
  <si>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</si>
  <si>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</si>
  <si>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</si>
  <si>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</si>
  <si>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</si>
  <si>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</si>
  <si>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</si>
  <si>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</si>
  <si>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</si>
  <si>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</si>
  <si>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</si>
  <si>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</si>
  <si>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</si>
  <si>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</si>
  <si>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</si>
  <si>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</si>
  <si>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</si>
  <si>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</si>
  <si>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</si>
  <si>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</si>
  <si>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</si>
  <si>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</si>
  <si>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</si>
  <si>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</si>
  <si>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</si>
  <si>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</si>
  <si>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</si>
  <si>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</si>
  <si>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</si>
  <si>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</si>
  <si>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</si>
  <si>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</si>
  <si>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</si>
  <si>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</si>
  <si>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</si>
  <si>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</si>
  <si>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</si>
  <si>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</si>
  <si>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</si>
  <si>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</si>
  <si>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</si>
  <si>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</si>
  <si>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</si>
  <si>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</si>
  <si>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</si>
  <si>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</si>
  <si>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</si>
  <si>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</si>
  <si>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</si>
  <si>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</si>
  <si>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</si>
  <si>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</si>
  <si>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</si>
  <si>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</si>
  <si>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</si>
  <si>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</si>
  <si>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</si>
  <si>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</si>
  <si>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</si>
  <si>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</si>
  <si>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</si>
  <si>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</si>
  <si>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</si>
  <si>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</si>
  <si>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</si>
  <si>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</si>
  <si>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</si>
  <si>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</si>
  <si>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</si>
  <si>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</si>
  <si>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</si>
  <si>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</si>
  <si>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</si>
  <si>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</si>
  <si>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</si>
  <si>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</si>
  <si>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</si>
  <si>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</si>
  <si>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</si>
  <si>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</si>
  <si>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</si>
  <si>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</si>
  <si>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</si>
  <si>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</si>
  <si>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</si>
  <si>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</si>
  <si>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</si>
  <si>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</si>
  <si>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</si>
  <si>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</si>
  <si>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</si>
  <si>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</si>
  <si>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</si>
  <si>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</si>
  <si>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</si>
  <si>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</si>
  <si>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</si>
  <si>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</si>
  <si>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</si>
  <si>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</si>
  <si>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</si>
  <si>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</si>
  <si>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</si>
  <si>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</si>
  <si>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</si>
  <si>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</si>
  <si>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</si>
  <si>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</si>
  <si>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</si>
  <si>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</si>
  <si>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</si>
  <si>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</si>
  <si>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</si>
  <si>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</si>
  <si>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</si>
  <si>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</si>
  <si>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</si>
  <si>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</si>
  <si>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</si>
  <si>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</si>
  <si>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</si>
  <si>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</si>
  <si>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</si>
  <si>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</si>
  <si>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</si>
  <si>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</si>
  <si>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</si>
  <si>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</si>
  <si>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</si>
  <si>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</si>
  <si>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</si>
  <si>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</si>
  <si>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</si>
  <si>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</si>
  <si>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</si>
  <si>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</si>
  <si>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</si>
  <si>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</si>
  <si>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</si>
  <si>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</si>
  <si>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</si>
  <si>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</si>
  <si>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</si>
  <si>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</si>
  <si>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</si>
  <si>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</si>
  <si>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</si>
  <si>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</si>
  <si>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</si>
  <si>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</si>
  <si>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</si>
  <si>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</si>
  <si>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</si>
  <si>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</si>
  <si>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</si>
  <si>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</si>
  <si>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</si>
  <si>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</si>
  <si>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</si>
  <si>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</si>
  <si>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</si>
  <si>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</si>
  <si>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</si>
  <si>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</si>
  <si>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</si>
  <si>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</si>
  <si>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</si>
  <si>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</si>
  <si>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</si>
  <si>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</si>
  <si>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</si>
  <si>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</si>
  <si>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</si>
  <si>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</si>
  <si>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</si>
  <si>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</si>
  <si>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</si>
  <si>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</si>
  <si>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</si>
  <si>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</si>
  <si>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</si>
  <si>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</si>
  <si>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</si>
  <si>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</si>
  <si>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</si>
  <si>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</si>
  <si>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</si>
  <si>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</si>
  <si>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</si>
  <si>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</si>
  <si>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</si>
  <si>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</si>
  <si>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</si>
  <si>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</si>
  <si>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</si>
  <si>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</si>
  <si>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</si>
  <si>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</si>
  <si>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</si>
  <si>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</si>
  <si>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</si>
  <si>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</si>
  <si>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</si>
  <si>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</si>
  <si>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</si>
  <si>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</si>
  <si>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</si>
  <si>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</si>
  <si>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</si>
  <si>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</si>
  <si>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</si>
  <si>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</si>
  <si>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</si>
  <si>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</si>
  <si>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</si>
  <si>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</si>
  <si>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</si>
  <si>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</si>
  <si>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</si>
  <si>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</si>
  <si>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</si>
  <si>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</si>
  <si>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</si>
  <si>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</si>
  <si>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</si>
  <si>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</si>
  <si>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</si>
  <si>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</si>
  <si>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</si>
  <si>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</si>
  <si>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</si>
  <si>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</si>
  <si>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</si>
  <si>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</si>
  <si>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</si>
  <si>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</si>
  <si>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</si>
  <si>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</si>
  <si>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</si>
  <si>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</si>
  <si>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</si>
  <si>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</si>
  <si>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</si>
  <si>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</si>
  <si>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</si>
  <si>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</si>
  <si>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</si>
  <si>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</si>
  <si>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</si>
  <si>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</si>
  <si>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</si>
  <si>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</si>
  <si>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</si>
  <si>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</si>
  <si>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</si>
  <si>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</si>
  <si>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</si>
  <si>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</si>
  <si>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</si>
  <si>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</si>
  <si>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</si>
  <si>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</si>
  <si>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</si>
  <si>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</si>
  <si>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</si>
  <si>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</si>
  <si>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</si>
  <si>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</si>
  <si>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</si>
  <si>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</si>
  <si>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</si>
  <si>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</si>
  <si>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</si>
  <si>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</si>
  <si>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</si>
  <si>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</si>
  <si>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</si>
  <si>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</si>
  <si>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</si>
  <si>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</si>
  <si>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</si>
  <si>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</si>
  <si>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</si>
  <si>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</si>
  <si>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</si>
  <si>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</si>
  <si>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</si>
  <si>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</si>
  <si>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</si>
  <si>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</si>
  <si>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</si>
  <si>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</si>
  <si>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</si>
  <si>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</si>
  <si>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</si>
  <si>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</si>
  <si>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</si>
  <si>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</si>
  <si>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</si>
  <si>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</si>
  <si>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</si>
  <si>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</si>
  <si>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</si>
  <si>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</si>
  <si>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</si>
  <si>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</si>
  <si>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</si>
  <si>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</si>
  <si>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</si>
  <si>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</si>
  <si>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</si>
  <si>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</si>
  <si>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</si>
  <si>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</si>
  <si>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</si>
  <si>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</si>
  <si>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</si>
  <si>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</si>
  <si>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</si>
  <si>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</si>
  <si>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</si>
  <si>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</si>
  <si>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</si>
  <si>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</si>
  <si>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</si>
  <si>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</si>
  <si>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</si>
  <si>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</si>
  <si>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</si>
  <si>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</si>
  <si>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</si>
  <si>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</si>
  <si>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</si>
  <si>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</si>
  <si>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</si>
  <si>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</si>
  <si>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</si>
  <si>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</si>
  <si>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</si>
  <si>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</si>
  <si>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</si>
  <si>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</si>
  <si>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</si>
  <si>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</si>
  <si>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</si>
  <si>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</si>
  <si>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</si>
  <si>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</si>
  <si>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</si>
  <si>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</si>
  <si>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</si>
  <si>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</si>
  <si>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</si>
  <si>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</si>
  <si>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</si>
  <si>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</si>
  <si>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</si>
  <si>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</si>
  <si>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</si>
  <si>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</si>
  <si>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</si>
  <si>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</si>
  <si>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</si>
  <si>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</si>
  <si>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</si>
  <si>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</si>
  <si>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</si>
  <si>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</si>
  <si>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</si>
  <si>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</si>
  <si>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</si>
  <si>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</si>
  <si>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</si>
  <si>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</si>
  <si>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</si>
  <si>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</si>
  <si>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</si>
  <si>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</si>
  <si>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</si>
  <si>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</si>
  <si>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</si>
  <si>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</si>
  <si>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</si>
  <si>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</si>
  <si>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</si>
  <si>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</si>
  <si>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</si>
  <si>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</si>
  <si>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</si>
  <si>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</si>
  <si>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</si>
  <si>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</si>
  <si>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</si>
  <si>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</si>
  <si>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</si>
  <si>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</si>
  <si>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</si>
  <si>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</si>
  <si>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</si>
  <si>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</si>
  <si>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</si>
  <si>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</si>
  <si>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</si>
  <si>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</si>
  <si>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</si>
  <si>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</si>
  <si>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</si>
  <si>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</si>
  <si>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</si>
  <si>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</si>
  <si>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</si>
  <si>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</si>
  <si>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</si>
  <si>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</si>
  <si>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</si>
  <si>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</si>
  <si>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</si>
  <si>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</si>
  <si>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</si>
  <si>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</si>
  <si>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</si>
  <si>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</si>
  <si>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</si>
  <si>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</si>
  <si>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</si>
  <si>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</si>
  <si>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</si>
  <si>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</si>
  <si>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</si>
  <si>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</si>
  <si>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</si>
  <si>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</si>
  <si>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</si>
  <si>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</si>
  <si>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</si>
  <si>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</si>
  <si>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</si>
  <si>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</si>
  <si>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</si>
  <si>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</si>
  <si>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</si>
  <si>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</si>
  <si>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</si>
  <si>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</si>
  <si>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</si>
  <si>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</si>
  <si>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</si>
  <si>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</si>
  <si>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</si>
  <si>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</si>
  <si>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</si>
  <si>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</si>
  <si>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</si>
  <si>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</si>
  <si>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</si>
  <si>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</si>
  <si>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</si>
  <si>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</si>
  <si>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</si>
  <si>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</si>
  <si>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</si>
  <si>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</si>
  <si>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</si>
  <si>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</si>
  <si>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</si>
  <si>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</si>
  <si>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</si>
  <si>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</si>
  <si>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</si>
  <si>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</si>
  <si>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</si>
  <si>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</si>
  <si>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</si>
  <si>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</si>
  <si>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</si>
  <si>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</si>
  <si>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</si>
  <si>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</si>
  <si>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</si>
  <si>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</si>
  <si>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</si>
  <si>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</si>
  <si>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</si>
  <si>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</si>
  <si>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</si>
  <si>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</si>
  <si>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</si>
  <si>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</si>
  <si>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</si>
  <si>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</si>
  <si>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</si>
  <si>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</si>
  <si>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</si>
  <si>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</si>
  <si>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</si>
  <si>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</si>
  <si>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</si>
  <si>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</si>
  <si>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</si>
  <si>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</si>
  <si>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</si>
  <si>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</si>
  <si>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</si>
  <si>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</si>
  <si>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</si>
  <si>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</si>
  <si>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</si>
  <si>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</si>
  <si>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</si>
  <si>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</si>
  <si>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</si>
  <si>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</si>
  <si>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</si>
  <si>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</si>
  <si>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</si>
  <si>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</si>
  <si>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</si>
  <si>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</si>
  <si>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</si>
  <si>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</si>
  <si>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</si>
  <si>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</si>
  <si>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</si>
  <si>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</si>
  <si>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</si>
  <si>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</si>
  <si>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</si>
  <si>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</si>
  <si>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</si>
  <si>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</si>
  <si>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</si>
  <si>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</si>
  <si>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</si>
  <si>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</si>
  <si>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</si>
  <si>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</si>
  <si>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</si>
  <si>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</si>
  <si>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</si>
  <si>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</si>
  <si>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</si>
  <si>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</si>
  <si>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</si>
  <si>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</si>
  <si>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</si>
  <si>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</si>
  <si>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</si>
  <si>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</si>
  <si>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</si>
  <si>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</si>
  <si>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</si>
  <si>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</si>
  <si>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</si>
  <si>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</si>
  <si>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</si>
  <si>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</si>
  <si>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</si>
  <si>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</si>
  <si>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</si>
  <si>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</si>
  <si>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</si>
  <si>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</si>
  <si>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</si>
  <si>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</si>
  <si>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</si>
  <si>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</si>
  <si>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</si>
  <si>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</si>
  <si>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</si>
  <si>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</si>
  <si>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</si>
  <si>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</si>
  <si>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</si>
  <si>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</si>
  <si>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</si>
  <si>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</si>
  <si>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</si>
  <si>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</si>
  <si>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</si>
  <si>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</si>
  <si>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</si>
  <si>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</si>
  <si>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</si>
  <si>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</si>
  <si>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</si>
  <si>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</si>
  <si>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</si>
  <si>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</si>
  <si>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</si>
  <si>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</si>
  <si>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</si>
  <si>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</si>
  <si>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</si>
  <si>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</si>
  <si>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</si>
  <si>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</si>
  <si>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</si>
  <si>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</si>
  <si>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</si>
  <si>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</si>
  <si>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</si>
  <si>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</si>
  <si>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</si>
  <si>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</si>
  <si>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</si>
  <si>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</si>
  <si>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</si>
  <si>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</si>
  <si>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</si>
  <si>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</si>
  <si>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</si>
  <si>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</si>
  <si>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</si>
  <si>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</si>
  <si>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</si>
  <si>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</si>
  <si>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</si>
  <si>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</si>
  <si>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</si>
  <si>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</si>
  <si>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</si>
  <si>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</si>
  <si>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</si>
  <si>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</si>
  <si>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</si>
  <si>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</si>
  <si>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</si>
  <si>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</si>
  <si>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</si>
  <si>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</si>
  <si>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</si>
  <si>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</si>
  <si>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</si>
  <si>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</si>
  <si>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</si>
  <si>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</si>
  <si>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</si>
  <si>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</si>
  <si>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</si>
  <si>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</si>
  <si>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</si>
  <si>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</si>
  <si>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</si>
  <si>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</si>
  <si>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</si>
  <si>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</si>
  <si>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</si>
  <si>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</si>
  <si>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</si>
  <si>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</si>
  <si>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</si>
  <si>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</si>
  <si>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</si>
  <si>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</si>
  <si>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</si>
  <si>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</si>
  <si>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</si>
  <si>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</si>
  <si>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</si>
  <si>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</si>
  <si>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</si>
  <si>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</si>
  <si>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</si>
  <si>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</si>
  <si>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</si>
  <si>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</si>
  <si>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</si>
  <si>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</si>
  <si>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</si>
  <si>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</si>
  <si>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</si>
  <si>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</si>
  <si>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</si>
  <si>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</si>
  <si>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</si>
  <si>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</si>
  <si>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</si>
  <si>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</si>
  <si>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</si>
  <si>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</si>
  <si>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</si>
  <si>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</si>
  <si>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</si>
  <si>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</si>
  <si>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</si>
  <si>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</si>
  <si>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</si>
  <si>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</si>
  <si>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</si>
  <si>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</si>
  <si>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</si>
  <si>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</si>
  <si>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</si>
  <si>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</si>
  <si>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</si>
  <si>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</si>
  <si>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</si>
  <si>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</si>
  <si>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</si>
  <si>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</si>
  <si>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</si>
  <si>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</si>
  <si>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</si>
  <si>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</si>
  <si>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</si>
  <si>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</si>
  <si>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</si>
  <si>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</si>
  <si>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</si>
  <si>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</si>
  <si>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</si>
  <si>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</si>
  <si>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</si>
  <si>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</si>
  <si>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</si>
  <si>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</si>
  <si>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</si>
  <si>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</si>
  <si>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</si>
  <si>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</si>
  <si>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</si>
  <si>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</si>
  <si>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</si>
  <si>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</si>
  <si>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</si>
  <si>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</si>
  <si>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</si>
  <si>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</si>
  <si>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</si>
  <si>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</si>
  <si>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</si>
  <si>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</si>
  <si>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</si>
  <si>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</si>
  <si>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</si>
  <si>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</si>
  <si>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</si>
  <si>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</si>
  <si>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</si>
  <si>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</si>
  <si>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</si>
  <si>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</si>
  <si>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</si>
  <si>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</si>
  <si>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</si>
  <si>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</si>
  <si>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</si>
  <si>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</si>
  <si>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</si>
  <si>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</si>
  <si>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</si>
  <si>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</si>
  <si>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</si>
  <si>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</si>
  <si>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</si>
  <si>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</si>
  <si>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</si>
  <si>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</si>
  <si>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</si>
  <si>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</si>
  <si>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</si>
  <si>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</si>
  <si>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</si>
  <si>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</si>
  <si>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</si>
  <si>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</si>
  <si>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</si>
  <si>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</si>
  <si>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</si>
  <si>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</si>
  <si>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</si>
  <si>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</si>
  <si>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</si>
  <si>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</si>
  <si>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</si>
  <si>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</si>
  <si>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</si>
  <si>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</si>
  <si>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</si>
  <si>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</si>
  <si>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</si>
  <si>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</si>
  <si>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</si>
  <si>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</si>
  <si>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</si>
  <si>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</si>
  <si>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</si>
  <si>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</si>
  <si>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</si>
  <si>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</si>
  <si>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</si>
  <si>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</si>
  <si>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</si>
  <si>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</si>
  <si>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</si>
  <si>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</si>
  <si>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</si>
  <si>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</si>
  <si>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</si>
  <si>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</si>
  <si>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</si>
  <si>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</si>
  <si>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</si>
  <si>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</si>
  <si>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</si>
  <si>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</si>
  <si>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</si>
  <si>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</si>
  <si>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</si>
  <si>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</si>
  <si>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</si>
  <si>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</si>
  <si>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</si>
  <si>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</si>
  <si>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</si>
  <si>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</si>
  <si>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</si>
  <si>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</si>
  <si>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</si>
  <si>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</si>
  <si>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</si>
  <si>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</si>
  <si>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</si>
  <si>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</si>
  <si>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</si>
  <si>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</si>
  <si>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</si>
  <si>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</si>
  <si>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</si>
  <si>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</si>
  <si>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</si>
  <si>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</si>
  <si>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</si>
  <si>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</si>
  <si>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</si>
  <si>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</si>
  <si>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</si>
  <si>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</si>
  <si>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</si>
  <si>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</si>
  <si>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</si>
  <si>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</si>
  <si>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</si>
  <si>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</si>
  <si>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</si>
  <si>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</si>
  <si>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</si>
  <si>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</si>
  <si>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</si>
  <si>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</si>
  <si>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</si>
  <si>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</si>
  <si>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</si>
  <si>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</si>
  <si>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</si>
  <si>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</si>
  <si>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</si>
  <si>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</si>
  <si>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</si>
  <si>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</si>
  <si>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</si>
  <si>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</si>
  <si>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</si>
  <si>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</si>
  <si>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</si>
  <si>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</si>
  <si>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</si>
  <si>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</si>
  <si>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</si>
  <si>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</si>
  <si>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</si>
  <si>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</si>
  <si>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</si>
  <si>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</si>
  <si>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</si>
  <si>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</si>
  <si>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</si>
  <si>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</si>
  <si>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</si>
  <si>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</si>
  <si>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</si>
  <si>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</si>
  <si>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</si>
  <si>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</si>
  <si>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</si>
  <si>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</si>
  <si>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</si>
  <si>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</si>
  <si>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</si>
  <si>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</si>
  <si>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</si>
  <si>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</si>
  <si>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</si>
  <si>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</si>
  <si>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</si>
  <si>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</si>
  <si>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</si>
  <si>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</si>
  <si>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</si>
  <si>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</si>
  <si>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</si>
  <si>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</si>
  <si>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</si>
  <si>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</si>
  <si>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</si>
  <si>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</si>
  <si>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</si>
  <si>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</si>
  <si>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</si>
  <si>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</si>
  <si>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</si>
  <si>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</si>
  <si>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</si>
  <si>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</si>
  <si>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</si>
  <si>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</si>
  <si>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</si>
  <si>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</si>
  <si>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</si>
  <si>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</si>
  <si>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</si>
  <si>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</si>
  <si>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</si>
  <si>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</si>
  <si>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</si>
  <si>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</si>
  <si>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</si>
  <si>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</si>
  <si>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</si>
  <si>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</si>
  <si>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</si>
  <si>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</si>
  <si>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</si>
  <si>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</si>
  <si>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</si>
  <si>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</si>
  <si>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</si>
  <si>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</si>
  <si>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</si>
  <si>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</si>
  <si>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</si>
  <si>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</si>
  <si>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</si>
  <si>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</si>
  <si>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</si>
  <si>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</si>
  <si>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</si>
  <si>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</si>
  <si>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</si>
  <si>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</si>
  <si>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</si>
  <si>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</si>
  <si>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</si>
  <si>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</si>
  <si>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</si>
  <si>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</si>
  <si>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</si>
  <si>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</si>
  <si>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</si>
  <si>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</si>
  <si>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</si>
  <si>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</si>
  <si>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</si>
  <si>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</si>
  <si>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</si>
  <si>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</si>
  <si>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</si>
  <si>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</si>
  <si>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</si>
  <si>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</si>
  <si>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</si>
  <si>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</si>
  <si>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</si>
  <si>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</si>
  <si>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</si>
  <si>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</si>
  <si>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</si>
  <si>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</si>
  <si>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</si>
  <si>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</si>
  <si>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</si>
  <si>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</si>
  <si>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</si>
  <si>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</si>
  <si>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</si>
  <si>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</si>
  <si>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</si>
  <si>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</si>
  <si>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</si>
  <si>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</si>
  <si>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</si>
  <si>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</si>
  <si>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</si>
  <si>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</si>
  <si>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</si>
  <si>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</si>
  <si>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</si>
  <si>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</si>
  <si>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</si>
  <si>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</si>
  <si>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</si>
  <si>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</si>
  <si>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</si>
  <si>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</si>
  <si>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</si>
  <si>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</si>
  <si>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</si>
  <si>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</si>
  <si>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</si>
  <si>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</si>
  <si>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</si>
  <si>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</si>
  <si>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</si>
  <si>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</si>
  <si>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</si>
  <si>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</si>
  <si>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</si>
  <si>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</si>
  <si>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</si>
  <si>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</si>
  <si>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</si>
  <si>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</si>
  <si>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</si>
  <si>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</si>
  <si>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</si>
  <si>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</si>
  <si>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</si>
  <si>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</si>
  <si>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</si>
  <si>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</si>
  <si>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</si>
  <si>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</si>
  <si>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</si>
  <si>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</si>
  <si>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</si>
  <si>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</si>
  <si>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</si>
  <si>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</si>
  <si>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</si>
  <si>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</si>
  <si>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</si>
  <si>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</si>
  <si>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</si>
  <si>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</si>
  <si>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</si>
  <si>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</si>
  <si>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</si>
  <si>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</si>
  <si>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</si>
  <si>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</si>
  <si>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</si>
  <si>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</si>
  <si>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</si>
  <si>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</si>
  <si>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</si>
  <si>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</si>
  <si>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</si>
  <si>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</si>
  <si>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</si>
  <si>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</si>
  <si>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</si>
  <si>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</si>
  <si>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</si>
  <si>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</si>
  <si>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</si>
  <si>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</si>
  <si>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</si>
  <si>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</si>
  <si>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</si>
  <si>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</si>
  <si>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</si>
  <si>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</si>
  <si>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</si>
  <si>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</si>
  <si>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</si>
  <si>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</si>
  <si>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</si>
  <si>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</si>
  <si>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</si>
  <si>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</si>
  <si>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</si>
  <si>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</si>
  <si>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</si>
  <si>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</si>
  <si>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</si>
  <si>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</si>
  <si>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</si>
  <si>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</si>
  <si>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</si>
  <si>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</si>
  <si>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</si>
  <si>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</si>
  <si>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</si>
  <si>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</si>
  <si>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</si>
  <si>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</si>
  <si>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</si>
  <si>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</si>
  <si>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</si>
  <si>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</si>
  <si>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</si>
  <si>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</si>
  <si>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</si>
  <si>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</si>
  <si>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</si>
  <si>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</si>
  <si>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</si>
  <si>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</si>
  <si>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</si>
  <si>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</si>
  <si>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</si>
  <si>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</si>
  <si>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</si>
  <si>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</si>
  <si>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</si>
  <si>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</si>
  <si>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</si>
  <si>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</si>
  <si>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</si>
  <si>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</si>
  <si>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</si>
  <si>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</si>
  <si>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</si>
  <si>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</si>
  <si>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</si>
  <si>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</si>
  <si>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</si>
  <si>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</si>
  <si>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</si>
  <si>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</si>
  <si>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</si>
  <si>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</si>
  <si>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</si>
  <si>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</si>
  <si>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</si>
  <si>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</si>
  <si>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</si>
  <si>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</si>
  <si>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</si>
  <si>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</si>
  <si>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</si>
  <si>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</si>
  <si>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</si>
  <si>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</si>
  <si>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</si>
  <si>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</si>
  <si>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</si>
  <si>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</si>
  <si>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</si>
  <si>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</si>
  <si>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</si>
  <si>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</si>
  <si>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</si>
  <si>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</si>
  <si>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</si>
  <si>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</si>
  <si>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</si>
  <si>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</si>
  <si>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</si>
  <si>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</si>
  <si>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</si>
  <si>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</si>
  <si>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</si>
  <si>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</si>
  <si>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</si>
  <si>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</si>
  <si>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</si>
  <si>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</si>
  <si>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</si>
  <si>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</si>
  <si>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</si>
  <si>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</si>
  <si>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</si>
  <si>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</si>
  <si>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</si>
  <si>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</si>
  <si>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</si>
  <si>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</si>
  <si>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</si>
  <si>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</si>
  <si>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</si>
  <si>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</si>
  <si>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</si>
  <si>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</si>
  <si>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</si>
  <si>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</si>
  <si>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</si>
  <si>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</si>
  <si>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</si>
  <si>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</si>
  <si>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</si>
  <si>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</si>
  <si>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</si>
  <si>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</si>
  <si>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</si>
  <si>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</si>
  <si>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</si>
  <si>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</si>
  <si>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</si>
  <si>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</si>
  <si>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</si>
  <si>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</si>
  <si>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</si>
  <si>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</si>
  <si>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</si>
  <si>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</si>
  <si>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</si>
  <si>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</si>
  <si>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</si>
  <si>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</si>
  <si>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</si>
  <si>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</si>
  <si>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</si>
  <si>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</si>
  <si>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</si>
  <si>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</si>
  <si>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</si>
  <si>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</si>
  <si>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</si>
  <si>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</si>
  <si>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</si>
  <si>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</si>
  <si>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</si>
  <si>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</si>
  <si>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</si>
  <si>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</si>
  <si>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</si>
  <si>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</si>
  <si>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</si>
  <si>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</si>
  <si>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</si>
  <si>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</si>
  <si>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</si>
  <si>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</si>
  <si>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</si>
  <si>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</si>
  <si>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</si>
  <si>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</si>
  <si>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</si>
  <si>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</si>
  <si>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</si>
  <si>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</si>
  <si>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</si>
  <si>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</si>
  <si>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</si>
  <si>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</si>
  <si>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</si>
  <si>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</si>
  <si>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</si>
  <si>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</si>
  <si>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</si>
  <si>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</si>
  <si>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</si>
  <si>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</si>
  <si>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</si>
  <si>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</si>
  <si>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</si>
  <si>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</si>
  <si>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</si>
  <si>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</si>
  <si>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</si>
  <si>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</si>
  <si>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</si>
  <si>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</si>
  <si>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</si>
  <si>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</si>
  <si>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</si>
  <si>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</si>
  <si>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</si>
  <si>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</si>
  <si>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</si>
  <si>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</si>
  <si>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</si>
  <si>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</si>
  <si>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</si>
  <si>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</si>
  <si>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</si>
  <si>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</si>
  <si>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</si>
  <si>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</si>
  <si>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</si>
  <si>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</si>
  <si>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</si>
  <si>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</si>
  <si>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</si>
  <si>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</si>
  <si>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</si>
  <si>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</si>
  <si>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</si>
  <si>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</si>
  <si>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</si>
  <si>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</si>
  <si>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</si>
  <si>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</si>
  <si>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</si>
  <si>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</si>
  <si>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</si>
  <si>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</si>
  <si>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</si>
  <si>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</si>
  <si>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</si>
  <si>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</si>
  <si>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</si>
  <si>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</si>
  <si>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</si>
  <si>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</si>
  <si>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</si>
  <si>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</si>
  <si>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</si>
  <si>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</si>
  <si>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</si>
  <si>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</si>
  <si>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</si>
  <si>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</si>
  <si>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</si>
  <si>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</si>
  <si>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</si>
  <si>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</si>
  <si>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</si>
  <si>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</si>
  <si>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</si>
  <si>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</si>
  <si>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</si>
  <si>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</si>
  <si>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</si>
  <si>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</si>
  <si>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</si>
  <si>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</si>
  <si>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</si>
  <si>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</si>
  <si>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</si>
  <si>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</si>
  <si>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</si>
  <si>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</si>
  <si>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</si>
  <si>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</si>
  <si>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</si>
  <si>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</si>
  <si>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</si>
  <si>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</si>
  <si>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</si>
  <si>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</si>
  <si>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</si>
  <si>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</si>
  <si>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</si>
  <si>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</si>
  <si>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</si>
  <si>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</si>
  <si>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</si>
  <si>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</si>
  <si>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</si>
  <si>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</si>
  <si>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</si>
  <si>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</si>
  <si>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</si>
  <si>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</si>
  <si>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</si>
  <si>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</si>
  <si>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</si>
  <si>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</si>
  <si>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</si>
  <si>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</si>
  <si>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</si>
  <si>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</si>
  <si>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</si>
  <si>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</si>
  <si>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</si>
  <si>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</si>
  <si>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</si>
  <si>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</si>
  <si>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</si>
  <si>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</si>
  <si>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</si>
  <si>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</si>
  <si>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</si>
  <si>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</si>
  <si>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</si>
  <si>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</si>
  <si>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</si>
  <si>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</si>
  <si>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</si>
  <si>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</si>
  <si>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</si>
  <si>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</si>
  <si>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</si>
  <si>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</si>
  <si>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</si>
  <si>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</si>
  <si>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</si>
  <si>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</si>
  <si>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</si>
  <si>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</si>
  <si>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</si>
  <si>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</si>
  <si>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</si>
  <si>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</si>
  <si>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</si>
  <si>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</si>
  <si>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</si>
  <si>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</si>
  <si>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</si>
  <si>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</si>
  <si>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</si>
  <si>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</si>
  <si>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</si>
  <si>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</si>
  <si>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</si>
  <si>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</si>
  <si>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</si>
  <si>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</si>
  <si>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</si>
  <si>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</si>
  <si>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</si>
  <si>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</si>
  <si>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</si>
  <si>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</si>
  <si>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</si>
  <si>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</si>
  <si>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</si>
  <si>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</si>
  <si>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</si>
  <si>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</si>
  <si>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</si>
  <si>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</si>
  <si>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</si>
  <si>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</si>
  <si>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</si>
  <si>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</si>
  <si>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</si>
  <si>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</si>
  <si>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</si>
  <si>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</si>
  <si>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</si>
  <si>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</si>
  <si>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</si>
  <si>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</si>
  <si>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</si>
  <si>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</si>
  <si>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</si>
  <si>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</si>
  <si>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</si>
  <si>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</si>
  <si>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</si>
  <si>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</si>
  <si>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</si>
  <si>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</si>
  <si>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</si>
  <si>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</si>
  <si>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</si>
  <si>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</si>
  <si>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</si>
  <si>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</si>
  <si>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</si>
  <si>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</si>
  <si>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</si>
  <si>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</si>
  <si>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</si>
  <si>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</si>
  <si>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</si>
  <si>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</si>
  <si>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</si>
  <si>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</si>
  <si>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</si>
  <si>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</si>
  <si>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</si>
  <si>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</si>
  <si>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</si>
  <si>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</si>
  <si>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</si>
  <si>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</si>
  <si>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</si>
  <si>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</si>
  <si>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</si>
  <si>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</si>
  <si>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</si>
  <si>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</si>
  <si>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</si>
  <si>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</si>
  <si>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</si>
  <si>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</si>
  <si>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</si>
  <si>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</si>
  <si>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</si>
  <si>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</si>
  <si>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</si>
  <si>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</si>
  <si>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</si>
  <si>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</si>
  <si>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</si>
  <si>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</si>
  <si>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</si>
  <si>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</si>
  <si>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</si>
  <si>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</si>
  <si>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</si>
  <si>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</si>
  <si>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</si>
  <si>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</si>
  <si>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</si>
  <si>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</si>
  <si>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</si>
  <si>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</si>
  <si>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</si>
  <si>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</si>
  <si>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</si>
  <si>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</si>
  <si>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</si>
  <si>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</si>
  <si>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</si>
  <si>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</si>
  <si>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</si>
  <si>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</si>
  <si>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</si>
  <si>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</si>
  <si>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</si>
  <si>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</si>
  <si>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</si>
  <si>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</si>
  <si>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</si>
  <si>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</si>
  <si>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</si>
  <si>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</si>
  <si>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</si>
  <si>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</si>
  <si>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</si>
  <si>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</si>
  <si>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</si>
  <si>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</si>
  <si>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</si>
  <si>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</si>
  <si>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</si>
  <si>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</si>
  <si>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</si>
  <si>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</si>
  <si>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</si>
  <si>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</si>
  <si>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</si>
  <si>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</si>
  <si>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</si>
  <si>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</si>
  <si>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</si>
  <si>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</si>
  <si>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</si>
  <si>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</si>
  <si>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</si>
  <si>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</si>
  <si>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</si>
  <si>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</si>
  <si>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</si>
  <si>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</si>
  <si>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</si>
  <si>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</si>
  <si>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</si>
  <si>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</si>
  <si>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</si>
  <si>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</si>
  <si>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</si>
  <si>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</si>
  <si>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</si>
  <si>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</si>
  <si>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</si>
  <si>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</si>
  <si>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</si>
  <si>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</si>
  <si>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</si>
  <si>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</si>
  <si>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</si>
  <si>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</si>
  <si>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</si>
  <si>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</si>
  <si>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</si>
  <si>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</si>
  <si>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</si>
  <si>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</si>
  <si>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</si>
  <si>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</si>
  <si>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</si>
  <si>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</si>
  <si>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</si>
  <si>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</si>
  <si>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</si>
  <si>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</si>
  <si>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</si>
  <si>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</si>
  <si>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</si>
  <si>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</si>
  <si>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</si>
  <si>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</si>
  <si>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</si>
  <si>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</si>
  <si>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</si>
  <si>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</si>
  <si>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</si>
  <si>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</si>
  <si>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</si>
  <si>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</si>
  <si>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</si>
  <si>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</si>
  <si>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</si>
  <si>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</si>
  <si>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</si>
  <si>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</si>
  <si>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</si>
  <si>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</si>
  <si>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</si>
  <si>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</si>
  <si>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</si>
  <si>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</si>
  <si>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</si>
  <si>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</si>
  <si>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</si>
  <si>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</si>
  <si>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</si>
  <si>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</si>
  <si>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</si>
  <si>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</si>
  <si>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</si>
  <si>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</si>
  <si>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</si>
  <si>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</si>
  <si>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</si>
  <si>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</si>
  <si>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</si>
  <si>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</si>
  <si>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</si>
  <si>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</si>
  <si>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</si>
  <si>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</si>
  <si>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</si>
  <si>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</si>
  <si>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</si>
  <si>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</si>
  <si>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</si>
  <si>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</si>
  <si>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</si>
  <si>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</si>
  <si>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</si>
  <si>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</si>
  <si>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</si>
  <si>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</si>
  <si>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</si>
  <si>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</si>
  <si>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</si>
  <si>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</si>
  <si>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</si>
  <si>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</si>
  <si>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</si>
  <si>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</si>
  <si>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</si>
  <si>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</si>
  <si>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</si>
  <si>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</si>
  <si>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</si>
  <si>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</si>
  <si>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</si>
  <si>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</si>
  <si>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</si>
  <si>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</si>
  <si>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</si>
  <si>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</si>
  <si>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</si>
  <si>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</si>
  <si>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</si>
  <si>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</si>
  <si>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</si>
  <si>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</si>
  <si>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</si>
  <si>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</si>
  <si>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</si>
  <si>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</si>
  <si>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</si>
  <si>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</si>
  <si>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</si>
  <si>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</si>
  <si>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</si>
  <si>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</si>
  <si>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</si>
  <si>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</si>
  <si>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</si>
  <si>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</si>
  <si>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</si>
  <si>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</si>
  <si>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</si>
  <si>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</si>
  <si>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</si>
  <si>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</si>
  <si>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</si>
  <si>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</si>
  <si>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</si>
  <si>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</si>
  <si>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</si>
  <si>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</si>
  <si>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</si>
  <si>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</si>
  <si>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</si>
  <si>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</si>
  <si>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</si>
  <si>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</si>
  <si>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</si>
  <si>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</si>
  <si>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</si>
  <si>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</si>
  <si>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</si>
  <si>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</si>
  <si>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</si>
  <si>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</si>
  <si>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</si>
  <si>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</si>
  <si>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</si>
  <si>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</si>
  <si>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</si>
  <si>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</si>
  <si>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</si>
  <si>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</si>
  <si>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</si>
  <si>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</si>
  <si>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</si>
  <si>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</si>
  <si>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</si>
  <si>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</si>
  <si>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</si>
  <si>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</si>
  <si>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</si>
  <si>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</si>
  <si>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</si>
  <si>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</si>
  <si>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</si>
  <si>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</si>
  <si>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</si>
  <si>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</si>
  <si>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</si>
  <si>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</si>
  <si>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</si>
  <si>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</si>
  <si>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</si>
  <si>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</si>
  <si>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</si>
  <si>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</si>
  <si>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</si>
  <si>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</si>
  <si>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</si>
  <si>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</si>
  <si>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</si>
  <si>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</si>
  <si>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</si>
  <si>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</si>
  <si>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</si>
  <si>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</si>
  <si>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</si>
  <si>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</si>
  <si>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</si>
  <si>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</si>
  <si>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</si>
  <si>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</si>
  <si>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</si>
  <si>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</si>
  <si>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</si>
  <si>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</si>
  <si>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</si>
  <si>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</si>
  <si>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</si>
  <si>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</si>
  <si>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</si>
  <si>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</si>
  <si>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</si>
  <si>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</si>
  <si>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</si>
  <si>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</si>
  <si>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</si>
  <si>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</si>
  <si>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</si>
  <si>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</si>
  <si>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</si>
  <si>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</si>
  <si>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</si>
  <si>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</si>
  <si>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</si>
  <si>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</si>
  <si>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</si>
  <si>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</si>
  <si>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</si>
  <si>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</si>
  <si>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</si>
  <si>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</si>
  <si>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</si>
  <si>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</si>
  <si>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</si>
  <si>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</si>
  <si>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</si>
  <si>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</si>
  <si>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</si>
  <si>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</si>
  <si>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</si>
  <si>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</si>
  <si>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</si>
  <si>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</si>
  <si>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</si>
  <si>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</si>
  <si>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</si>
  <si>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</si>
  <si>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</si>
  <si>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</si>
  <si>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</si>
  <si>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</si>
  <si>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</si>
  <si>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</si>
  <si>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</si>
  <si>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</si>
  <si>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</si>
  <si>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</si>
  <si>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</si>
  <si>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</si>
  <si>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</si>
  <si>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</si>
  <si>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</si>
  <si>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</si>
  <si>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</si>
  <si>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</si>
  <si>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</si>
  <si>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</si>
  <si>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</si>
  <si>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</si>
  <si>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</si>
  <si>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</si>
  <si>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</si>
  <si>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</si>
  <si>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</si>
  <si>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</si>
  <si>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</si>
  <si>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</si>
  <si>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</si>
  <si>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</si>
  <si>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</si>
  <si>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</si>
  <si>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</si>
  <si>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</si>
  <si>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</si>
  <si>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</si>
  <si>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</si>
  <si>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</si>
  <si>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</si>
  <si>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</si>
  <si>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</si>
  <si>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</si>
  <si>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</si>
  <si>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</si>
  <si>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</si>
  <si>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</si>
  <si>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</si>
  <si>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</si>
  <si>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</si>
  <si>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</si>
  <si>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</si>
  <si>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</si>
  <si>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</si>
  <si>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</si>
  <si>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</si>
  <si>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</si>
  <si>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</si>
  <si>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</si>
  <si>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</si>
  <si>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</si>
  <si>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</si>
  <si>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</si>
  <si>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</si>
  <si>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</si>
  <si>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</si>
  <si>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</si>
  <si>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</si>
  <si>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</si>
  <si>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</si>
  <si>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</si>
  <si>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</si>
  <si>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</si>
  <si>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</si>
  <si>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</si>
  <si>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</si>
  <si>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</si>
  <si>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</si>
  <si>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</si>
  <si>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</si>
  <si>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</si>
  <si>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</si>
  <si>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</si>
  <si>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</si>
  <si>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</si>
  <si>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</si>
  <si>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</si>
  <si>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</si>
  <si>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</si>
  <si>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</si>
  <si>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</si>
  <si>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</si>
  <si>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</si>
  <si>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</si>
  <si>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</si>
  <si>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</si>
  <si>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</si>
  <si>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</si>
  <si>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</si>
  <si>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</si>
  <si>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</si>
  <si>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</si>
  <si>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</si>
  <si>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</si>
  <si>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</si>
  <si>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</si>
  <si>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</si>
  <si>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</si>
  <si>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</si>
  <si>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</si>
  <si>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</si>
  <si>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</si>
  <si>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</si>
  <si>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</si>
  <si>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</si>
  <si>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</si>
  <si>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</si>
  <si>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</si>
  <si>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</si>
  <si>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</si>
  <si>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</si>
  <si>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</si>
  <si>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</si>
  <si>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</si>
  <si>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</si>
  <si>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</si>
  <si>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</si>
  <si>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</si>
  <si>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</si>
  <si>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</si>
  <si>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</si>
  <si>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</si>
  <si>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</si>
  <si>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</si>
  <si>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</si>
  <si>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</si>
  <si>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</si>
  <si>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</si>
  <si>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</si>
  <si>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</si>
  <si>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</si>
  <si>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</si>
  <si>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</si>
  <si>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</si>
  <si>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</si>
  <si>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</si>
  <si>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</si>
  <si>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</si>
  <si>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</si>
  <si>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</si>
  <si>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</si>
  <si>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</si>
  <si>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</si>
  <si>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</si>
  <si>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</si>
  <si>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</si>
  <si>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</si>
  <si>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</si>
  <si>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</si>
  <si>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</si>
  <si>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</si>
  <si>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</si>
  <si>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</si>
  <si>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</si>
  <si>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</si>
  <si>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</si>
  <si>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</si>
  <si>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</si>
  <si>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</si>
  <si>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</si>
  <si>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</si>
  <si>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</si>
  <si>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</si>
  <si>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</si>
  <si>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</si>
  <si>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</si>
  <si>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</si>
  <si>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</si>
  <si>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</si>
  <si>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</si>
  <si>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</si>
  <si>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</si>
  <si>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</si>
  <si>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</si>
  <si>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</si>
  <si>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</si>
  <si>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</si>
  <si>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</si>
  <si>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</si>
  <si>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</si>
  <si>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</si>
  <si>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</si>
  <si>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</si>
  <si>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</si>
  <si>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</si>
  <si>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</si>
  <si>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</si>
  <si>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</si>
  <si>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</si>
  <si>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</si>
  <si>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</si>
  <si>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</si>
  <si>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</si>
  <si>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</si>
  <si>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</si>
  <si>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</si>
  <si>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</si>
  <si>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</si>
  <si>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</si>
  <si>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</si>
  <si>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</si>
  <si>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</si>
  <si>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</si>
  <si>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</si>
  <si>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</si>
  <si>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</si>
  <si>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</si>
  <si>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</si>
  <si>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</si>
  <si>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</si>
  <si>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</si>
  <si>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</si>
  <si>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</si>
  <si>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</si>
  <si>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</si>
  <si>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</si>
  <si>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</si>
  <si>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</si>
  <si>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</si>
  <si>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</si>
  <si>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</si>
  <si>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</si>
  <si>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</si>
  <si>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</si>
  <si>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</si>
  <si>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</si>
  <si>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</si>
  <si>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</si>
  <si>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</si>
  <si>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</si>
  <si>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</si>
  <si>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</si>
  <si>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</si>
  <si>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</si>
  <si>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</si>
  <si>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</si>
  <si>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</si>
  <si>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</si>
  <si>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</si>
  <si>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</si>
  <si>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</si>
  <si>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</si>
  <si>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</si>
  <si>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</si>
  <si>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</si>
  <si>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</si>
  <si>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</si>
  <si>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</si>
  <si>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</si>
  <si>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</si>
  <si>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</si>
  <si>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</si>
  <si>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</si>
  <si>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</si>
  <si>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</si>
  <si>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</si>
  <si>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</si>
  <si>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</si>
  <si>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</si>
  <si>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</si>
  <si>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</si>
  <si>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</si>
  <si>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</si>
  <si>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</si>
  <si>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</si>
  <si>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</si>
  <si>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</si>
  <si>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</si>
  <si>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</si>
  <si>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</si>
  <si>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</si>
  <si>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</si>
  <si>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</si>
  <si>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</si>
  <si>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</si>
  <si>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</si>
  <si>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</si>
  <si>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</si>
  <si>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</si>
  <si>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</si>
  <si>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</si>
  <si>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</si>
  <si>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</si>
  <si>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</si>
  <si>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</si>
  <si>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</si>
  <si>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</si>
  <si>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</si>
  <si>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</si>
  <si>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</si>
  <si>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</si>
  <si>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</si>
  <si>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</si>
  <si>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</si>
  <si>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</si>
  <si>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</si>
  <si>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</si>
  <si>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</si>
  <si>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</si>
  <si>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</si>
  <si>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</si>
  <si>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</si>
  <si>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</si>
  <si>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</si>
  <si>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</si>
  <si>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</si>
  <si>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</si>
  <si>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</si>
  <si>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</si>
  <si>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</si>
  <si>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</si>
  <si>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</si>
  <si>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</si>
  <si>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</si>
  <si>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</si>
  <si>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</si>
  <si>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</si>
  <si>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</si>
  <si>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</si>
  <si>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</si>
  <si>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</si>
  <si>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</si>
  <si>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</si>
  <si>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</si>
  <si>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</si>
  <si>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</si>
  <si>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</si>
  <si>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</si>
  <si>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</si>
  <si>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</si>
  <si>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</si>
  <si>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</si>
  <si>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</si>
  <si>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</si>
  <si>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</si>
  <si>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</si>
  <si>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</si>
  <si>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</si>
  <si>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</si>
  <si>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</si>
  <si>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</si>
  <si>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</si>
  <si>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</si>
  <si>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</si>
  <si>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</si>
  <si>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</si>
  <si>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</si>
  <si>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</si>
  <si>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</si>
  <si>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</si>
  <si>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</si>
  <si>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</si>
  <si>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</si>
  <si>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</si>
  <si>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</si>
  <si>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</si>
  <si>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</si>
  <si>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</si>
  <si>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</si>
  <si>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</si>
  <si>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</si>
  <si>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</si>
  <si>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</si>
  <si>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</si>
  <si>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</si>
  <si>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</si>
  <si>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</si>
  <si>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</si>
  <si>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</si>
  <si>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</si>
  <si>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</si>
  <si>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</si>
  <si>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</si>
  <si>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</si>
  <si>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</si>
  <si>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</si>
  <si>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</si>
  <si>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</si>
  <si>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</si>
  <si>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</si>
  <si>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</si>
  <si>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</si>
  <si>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</si>
  <si>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</si>
  <si>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</si>
  <si>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</si>
  <si>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</si>
  <si>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</si>
  <si>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</si>
  <si>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</si>
  <si>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</si>
  <si>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</si>
  <si>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</si>
  <si>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</si>
  <si>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</si>
  <si>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</si>
  <si>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</si>
  <si>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</si>
  <si>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</si>
  <si>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</si>
  <si>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</si>
  <si>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</si>
  <si>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</si>
  <si>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</si>
  <si>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</si>
  <si>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</si>
  <si>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</si>
  <si>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</si>
  <si>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</si>
  <si>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</si>
  <si>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</si>
  <si>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</si>
  <si>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</si>
  <si>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</si>
  <si>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</si>
  <si>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</si>
  <si>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</si>
  <si>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</si>
  <si>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</si>
  <si>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</si>
  <si>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</si>
  <si>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</si>
  <si>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</si>
  <si>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</si>
  <si>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</si>
  <si>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</si>
  <si>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</si>
  <si>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</si>
  <si>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</si>
  <si>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</si>
  <si>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</si>
  <si>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</si>
  <si>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</si>
  <si>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</si>
  <si>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</si>
  <si>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</si>
  <si>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</si>
  <si>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</si>
  <si>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</si>
  <si>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</si>
  <si>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</si>
  <si>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</si>
  <si>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</si>
  <si>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</si>
  <si>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</si>
  <si>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</si>
  <si>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</si>
  <si>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</si>
  <si>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</si>
  <si>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</si>
  <si>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</si>
  <si>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</si>
  <si>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</si>
  <si>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</si>
  <si>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</si>
  <si>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</si>
  <si>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</si>
  <si>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</si>
  <si>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</si>
  <si>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</si>
  <si>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</si>
  <si>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</si>
  <si>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</si>
  <si>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</si>
  <si>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</si>
  <si>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</si>
  <si>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</si>
  <si>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</si>
  <si>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</si>
  <si>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</si>
  <si>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</si>
  <si>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</si>
  <si>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</si>
  <si>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</si>
  <si>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</si>
  <si>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</si>
  <si>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</si>
  <si>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</si>
  <si>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</si>
  <si>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</si>
  <si>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</si>
  <si>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</si>
  <si>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</si>
  <si>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</si>
  <si>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</si>
  <si>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</si>
  <si>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</si>
  <si>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</si>
  <si>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</si>
  <si>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</si>
  <si>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</si>
  <si>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</si>
  <si>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</si>
  <si>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</si>
  <si>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</si>
  <si>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</si>
  <si>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</si>
  <si>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</si>
  <si>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</si>
  <si>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</si>
  <si>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</si>
  <si>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</si>
  <si>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</si>
  <si>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</si>
  <si>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</si>
  <si>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</si>
  <si>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</si>
  <si>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</si>
  <si>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</si>
  <si>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</si>
  <si>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</si>
  <si>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</si>
  <si>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</si>
  <si>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</si>
  <si>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</si>
  <si>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</si>
  <si>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</si>
  <si>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</si>
  <si>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</si>
  <si>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</si>
  <si>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</si>
  <si>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</si>
  <si>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</si>
  <si>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</si>
  <si>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</si>
  <si>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</si>
  <si>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</si>
  <si>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</si>
  <si>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</si>
  <si>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</si>
  <si>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</si>
  <si>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</si>
  <si>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</si>
  <si>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</si>
  <si>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</si>
  <si>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</si>
  <si>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</si>
  <si>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</si>
  <si>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</si>
  <si>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</si>
  <si>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</si>
  <si>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</si>
  <si>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</si>
  <si>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</si>
  <si>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</si>
  <si>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</si>
  <si>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</si>
  <si>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</si>
  <si>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</si>
  <si>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</si>
  <si>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</si>
  <si>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</si>
  <si>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</si>
  <si>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</si>
  <si>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</si>
  <si>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</si>
  <si>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</si>
  <si>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</si>
  <si>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</si>
  <si>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</si>
  <si>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</si>
  <si>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</si>
  <si>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</si>
  <si>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</si>
  <si>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</si>
  <si>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</si>
  <si>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</si>
  <si>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</si>
  <si>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</si>
  <si>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</si>
  <si>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</si>
  <si>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</si>
  <si>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</si>
  <si>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</si>
  <si>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</si>
  <si>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</si>
  <si>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</si>
  <si>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</si>
  <si>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</si>
  <si>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</si>
  <si>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</si>
  <si>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</si>
  <si>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</si>
  <si>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</si>
  <si>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</si>
  <si>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</si>
  <si>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</si>
  <si>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</si>
  <si>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</si>
  <si>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</si>
  <si>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</si>
  <si>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</si>
  <si>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</si>
  <si>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</si>
  <si>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</si>
  <si>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</si>
  <si>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</si>
  <si>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</si>
  <si>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</si>
  <si>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</si>
  <si>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</si>
  <si>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</si>
  <si>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</si>
  <si>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</si>
  <si>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</si>
  <si>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</si>
  <si>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</si>
  <si>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</si>
  <si>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</si>
  <si>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</si>
  <si>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</si>
  <si>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</si>
  <si>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</si>
  <si>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</si>
  <si>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</si>
  <si>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</si>
  <si>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</si>
  <si>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</si>
  <si>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</si>
  <si>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</si>
  <si>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</si>
  <si>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</si>
  <si>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</si>
  <si>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</si>
  <si>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</si>
  <si>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</si>
  <si>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</si>
  <si>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</si>
  <si>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</si>
  <si>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</si>
  <si>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</si>
  <si>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</si>
  <si>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</si>
  <si>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</si>
  <si>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</si>
  <si>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</si>
  <si>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</si>
  <si>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</si>
  <si>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</si>
  <si>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</si>
  <si>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</si>
  <si>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</si>
  <si>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</si>
  <si>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</si>
  <si>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</si>
  <si>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</si>
  <si>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</si>
  <si>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</si>
  <si>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</si>
  <si>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</si>
  <si>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</si>
  <si>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</si>
  <si>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</si>
  <si>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</si>
  <si>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</si>
  <si>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</si>
  <si>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</si>
  <si>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</si>
  <si>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</si>
  <si>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</si>
  <si>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</si>
  <si>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</si>
  <si>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</si>
  <si>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</si>
  <si>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</si>
  <si>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</si>
  <si>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</si>
  <si>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</si>
  <si>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</si>
  <si>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</si>
  <si>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</si>
  <si>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</si>
  <si>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</si>
  <si>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</si>
  <si>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</si>
  <si>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</si>
  <si>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</si>
  <si>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</si>
  <si>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</si>
  <si>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</si>
  <si>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</si>
  <si>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</si>
  <si>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</si>
  <si>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</si>
  <si>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</si>
  <si>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</si>
  <si>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</si>
  <si>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</si>
  <si>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</si>
  <si>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</si>
  <si>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</si>
  <si>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</si>
  <si>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</si>
  <si>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</si>
  <si>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</si>
  <si>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</si>
  <si>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</si>
  <si>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</si>
  <si>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</si>
  <si>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</si>
  <si>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</si>
  <si>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</si>
  <si>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</si>
  <si>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</si>
  <si>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</si>
  <si>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</si>
  <si>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</si>
  <si>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</si>
  <si>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</si>
  <si>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</si>
  <si>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</si>
  <si>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</si>
  <si>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</si>
  <si>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</si>
  <si>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</si>
  <si>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</si>
  <si>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</si>
  <si>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</si>
  <si>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</si>
  <si>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</si>
  <si>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</si>
  <si>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</si>
  <si>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</si>
  <si>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</si>
  <si>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</si>
  <si>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</si>
  <si>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</si>
  <si>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</si>
  <si>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</si>
  <si>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</si>
  <si>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</si>
  <si>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</si>
  <si>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</si>
  <si>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</si>
  <si>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</si>
  <si>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</si>
  <si>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</si>
  <si>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</si>
  <si>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</si>
  <si>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</si>
  <si>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</si>
  <si>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</si>
  <si>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</si>
  <si>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</si>
  <si>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</si>
  <si>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</si>
  <si>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</si>
  <si>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</si>
  <si>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</si>
  <si>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</si>
  <si>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</si>
  <si>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</si>
  <si>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</si>
  <si>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</si>
  <si>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</si>
  <si>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</si>
  <si>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</si>
  <si>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</si>
  <si>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</si>
  <si>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</si>
  <si>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</si>
  <si>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</si>
  <si>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</si>
  <si>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</si>
  <si>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</si>
  <si>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</si>
  <si>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</si>
  <si>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</si>
  <si>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</si>
  <si>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</si>
  <si>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</si>
  <si>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</si>
  <si>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</si>
  <si>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</si>
  <si>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</si>
  <si>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</si>
  <si>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</si>
  <si>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</si>
  <si>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</si>
  <si>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</si>
  <si>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</si>
  <si>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</si>
  <si>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</si>
  <si>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</si>
  <si>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</si>
  <si>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</si>
  <si>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</si>
  <si>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</si>
  <si>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</si>
  <si>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</si>
  <si>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</si>
  <si>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</si>
  <si>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</si>
  <si>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</si>
  <si>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</si>
  <si>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</si>
  <si>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</si>
  <si>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</si>
  <si>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</si>
  <si>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</si>
  <si>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</si>
  <si>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</si>
  <si>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</si>
  <si>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</si>
  <si>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</si>
  <si>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</si>
  <si>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</si>
  <si>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</si>
  <si>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</si>
  <si>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</si>
  <si>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</si>
  <si>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</si>
  <si>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</si>
  <si>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</si>
  <si>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</si>
  <si>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</si>
  <si>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</si>
  <si>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</si>
  <si>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</si>
  <si>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</si>
  <si>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</si>
  <si>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</si>
  <si>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</si>
  <si>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</si>
  <si>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</si>
  <si>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</si>
  <si>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</si>
  <si>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</si>
  <si>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</si>
  <si>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</si>
  <si>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</si>
  <si>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</si>
  <si>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</si>
  <si>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</si>
  <si>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</si>
  <si>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</si>
  <si>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</si>
  <si>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</si>
  <si>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</si>
  <si>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</si>
  <si>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</si>
  <si>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</si>
  <si>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</si>
  <si>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</si>
  <si>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</si>
  <si>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</si>
  <si>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</si>
  <si>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</si>
  <si>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</si>
  <si>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</si>
  <si>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</si>
  <si>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</si>
  <si>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</si>
  <si>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</si>
  <si>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</si>
  <si>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</si>
  <si>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</si>
  <si>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</si>
  <si>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</si>
  <si>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</si>
  <si>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</si>
  <si>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</si>
  <si>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</si>
  <si>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</si>
  <si>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</si>
  <si>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</si>
  <si>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</si>
  <si>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</si>
  <si>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</si>
  <si>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</si>
  <si>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</si>
  <si>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</si>
  <si>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</si>
  <si>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</si>
  <si>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</si>
  <si>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</si>
  <si>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</si>
  <si>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</si>
  <si>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</si>
  <si>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</si>
  <si>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</si>
  <si>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</si>
  <si>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</si>
  <si>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</si>
  <si>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</si>
  <si>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</si>
  <si>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</si>
  <si>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</si>
  <si>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</si>
  <si>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</si>
  <si>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</si>
  <si>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</si>
  <si>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</si>
  <si>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</si>
  <si>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</si>
  <si>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</si>
  <si>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</si>
  <si>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</si>
  <si>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</si>
  <si>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</si>
  <si>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</si>
  <si>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</si>
  <si>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</si>
  <si>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</si>
  <si>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</si>
  <si>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</si>
  <si>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</si>
  <si>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</si>
  <si>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</si>
  <si>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</si>
  <si>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</si>
  <si>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</si>
  <si>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</si>
  <si>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</si>
  <si>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</si>
  <si>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</si>
  <si>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</si>
  <si>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</si>
  <si>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</si>
  <si>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</si>
  <si>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</si>
  <si>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</si>
  <si>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</si>
  <si>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</si>
  <si>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</si>
  <si>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</si>
  <si>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</si>
  <si>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</si>
  <si>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</si>
  <si>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</si>
  <si>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</si>
  <si>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</si>
  <si>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</si>
  <si>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</si>
  <si>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</si>
  <si>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</si>
  <si>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</si>
  <si>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</si>
  <si>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</si>
  <si>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</si>
  <si>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</si>
  <si>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</si>
  <si>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</si>
  <si>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</si>
  <si>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</si>
  <si>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</si>
  <si>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</si>
  <si>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</si>
  <si>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</si>
  <si>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</si>
  <si>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</si>
  <si>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</si>
  <si>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</si>
  <si>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</si>
  <si>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</si>
  <si>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</si>
  <si>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</si>
  <si>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</si>
  <si>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</si>
  <si>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</si>
  <si>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</si>
  <si>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</si>
  <si>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</si>
  <si>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</si>
  <si>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</si>
  <si>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</si>
  <si>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</si>
  <si>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</si>
  <si>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</si>
  <si>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</si>
  <si>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</si>
  <si>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</si>
  <si>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</si>
  <si>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</si>
  <si>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</si>
  <si>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</si>
  <si>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</si>
  <si>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</si>
  <si>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</si>
  <si>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</si>
  <si>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</si>
  <si>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</si>
  <si>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</si>
  <si>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</si>
  <si>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</si>
  <si>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</si>
  <si>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</si>
  <si>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</si>
  <si>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</si>
  <si>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</si>
  <si>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</si>
  <si>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</si>
  <si>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</si>
  <si>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</si>
  <si>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</si>
  <si>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</si>
  <si>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</si>
  <si>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</si>
  <si>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</si>
  <si>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</si>
  <si>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</si>
  <si>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</si>
  <si>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</si>
  <si>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</si>
  <si>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</si>
  <si>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</si>
  <si>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</si>
  <si>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</si>
  <si>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</si>
  <si>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</si>
  <si>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</si>
  <si>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</si>
  <si>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</si>
  <si>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</si>
  <si>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</si>
  <si>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</si>
  <si>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</si>
  <si>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</si>
  <si>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</si>
  <si>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</si>
  <si>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</si>
  <si>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</si>
  <si>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</si>
  <si>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</si>
  <si>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</si>
  <si>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</si>
  <si>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</si>
  <si>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</si>
  <si>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</si>
  <si>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</si>
  <si>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</si>
  <si>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</si>
  <si>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</si>
  <si>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</si>
  <si>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</si>
  <si>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</si>
  <si>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</si>
  <si>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</si>
  <si>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</si>
  <si>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</si>
  <si>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</si>
  <si>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</si>
  <si>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</si>
  <si>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</si>
  <si>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</si>
  <si>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</si>
  <si>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</si>
  <si>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</si>
  <si>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</si>
  <si>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</si>
  <si>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</si>
  <si>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</si>
  <si>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</si>
  <si>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</si>
  <si>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</si>
  <si>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</si>
  <si>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</si>
  <si>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</si>
  <si>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</si>
  <si>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</si>
  <si>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</si>
  <si>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</si>
  <si>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</si>
  <si>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</si>
  <si>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</si>
  <si>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</si>
  <si>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</si>
  <si>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</si>
  <si>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</si>
  <si>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</si>
  <si>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</si>
  <si>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</si>
  <si>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</si>
  <si>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</si>
  <si>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</si>
  <si>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</si>
  <si>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</si>
  <si>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</si>
  <si>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</si>
  <si>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</si>
  <si>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</si>
  <si>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</si>
  <si>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</si>
  <si>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</si>
  <si>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</si>
  <si>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</si>
  <si>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</si>
  <si>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</si>
  <si>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</si>
  <si>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</si>
  <si>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</si>
  <si>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</si>
  <si>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</si>
  <si>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</si>
  <si>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</si>
  <si>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</si>
  <si>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</si>
  <si>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</si>
  <si>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</si>
  <si>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</si>
  <si>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</si>
  <si>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</si>
  <si>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</si>
  <si>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</si>
  <si>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</si>
  <si>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</si>
  <si>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</si>
  <si>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</si>
  <si>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</si>
  <si>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</si>
  <si>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</si>
  <si>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</si>
  <si>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</si>
  <si>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</si>
  <si>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</si>
  <si>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</si>
  <si>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</si>
  <si>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</si>
  <si>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</si>
  <si>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</si>
  <si>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</si>
  <si>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</si>
  <si>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</si>
  <si>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</si>
  <si>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</si>
  <si>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</si>
  <si>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</si>
  <si>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</si>
  <si>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</si>
  <si>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</si>
  <si>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</si>
  <si>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</si>
  <si>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</si>
  <si>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</si>
  <si>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</si>
  <si>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</si>
  <si>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</si>
  <si>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</si>
  <si>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</si>
  <si>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</si>
  <si>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</si>
  <si>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</si>
  <si>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</si>
  <si>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</si>
  <si>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</si>
  <si>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</si>
  <si>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</si>
  <si>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</si>
  <si>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</si>
  <si>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</si>
  <si>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</si>
  <si>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</si>
  <si>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</si>
  <si>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</si>
  <si>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</si>
  <si>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</si>
  <si>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</si>
  <si>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</si>
  <si>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</si>
  <si>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</si>
  <si>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</si>
  <si>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</si>
  <si>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</si>
  <si>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</si>
  <si>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</si>
  <si>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</si>
  <si>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</si>
  <si>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</si>
  <si>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</si>
  <si>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</si>
  <si>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</si>
  <si>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</si>
  <si>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</si>
  <si>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</si>
  <si>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</si>
  <si>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</si>
  <si>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</si>
  <si>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</si>
  <si>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</si>
  <si>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</si>
  <si>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</si>
  <si>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</si>
  <si>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</si>
  <si>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</si>
  <si>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</si>
  <si>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</si>
  <si>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</si>
  <si>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</si>
  <si>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</si>
  <si>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</si>
  <si>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</si>
  <si>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</si>
  <si>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</si>
  <si>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</si>
  <si>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</si>
  <si>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</si>
  <si>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</si>
  <si>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</si>
  <si>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</si>
  <si>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</si>
  <si>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</si>
  <si>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</si>
  <si>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</si>
  <si>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</si>
  <si>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</si>
  <si>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</si>
  <si>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</si>
  <si>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</si>
  <si>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</si>
  <si>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</si>
  <si>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</si>
  <si>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</si>
  <si>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</si>
  <si>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</si>
  <si>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</si>
  <si>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</si>
  <si>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</si>
  <si>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</si>
  <si>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</si>
  <si>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</si>
  <si>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</si>
  <si>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</si>
  <si>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</si>
  <si>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</si>
  <si>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</si>
  <si>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</si>
  <si>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</si>
  <si>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</si>
  <si>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</si>
  <si>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</si>
  <si>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</si>
  <si>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</si>
  <si>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</si>
  <si>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</si>
  <si>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</si>
  <si>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</si>
  <si>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</si>
  <si>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</si>
  <si>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</si>
  <si>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</si>
  <si>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</si>
  <si>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</si>
  <si>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</si>
  <si>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</si>
  <si>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</si>
  <si>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</si>
  <si>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</si>
  <si>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</si>
  <si>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</si>
  <si>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</si>
  <si>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</si>
  <si>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</si>
  <si>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</si>
  <si>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</si>
  <si>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</si>
  <si>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</si>
  <si>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</si>
  <si>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</si>
  <si>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</si>
  <si>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</si>
  <si>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</si>
  <si>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</si>
  <si>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</si>
  <si>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</si>
  <si>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</si>
  <si>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</si>
  <si>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</si>
  <si>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</si>
  <si>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</si>
  <si>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</si>
  <si>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</si>
  <si>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</si>
  <si>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</si>
  <si>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</si>
  <si>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</si>
  <si>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</si>
  <si>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</si>
  <si>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</si>
  <si>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</si>
  <si>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</si>
  <si>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</si>
  <si>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</si>
  <si>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</si>
  <si>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</si>
  <si>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</si>
  <si>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</si>
  <si>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</si>
  <si>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</si>
  <si>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</si>
  <si>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</si>
  <si>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</si>
  <si>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</si>
  <si>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</si>
  <si>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</si>
  <si>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</si>
  <si>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</si>
  <si>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</si>
  <si>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</si>
  <si>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</si>
  <si>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</si>
  <si>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</si>
  <si>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</si>
  <si>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</si>
  <si>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</si>
  <si>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</si>
  <si>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</si>
  <si>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</si>
  <si>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</si>
  <si>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</si>
  <si>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</si>
  <si>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</si>
  <si>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</si>
  <si>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</si>
  <si>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</si>
  <si>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</si>
  <si>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</si>
  <si>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</si>
  <si>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</si>
  <si>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</si>
  <si>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</si>
  <si>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</si>
  <si>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</si>
  <si>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</si>
  <si>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</si>
  <si>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</si>
  <si>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</si>
  <si>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</si>
  <si>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</si>
  <si>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</si>
  <si>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</si>
  <si>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</si>
  <si>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</si>
  <si>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</si>
  <si>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</si>
  <si>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</si>
  <si>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</si>
  <si>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</si>
  <si>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</si>
  <si>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</si>
  <si>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</si>
  <si>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</si>
  <si>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</si>
  <si>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</si>
  <si>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</si>
  <si>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</si>
  <si>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</si>
  <si>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</si>
  <si>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</si>
  <si>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</si>
  <si>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</si>
  <si>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</si>
  <si>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</si>
  <si>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</si>
  <si>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</si>
  <si>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</si>
  <si>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</si>
  <si>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</si>
  <si>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</si>
  <si>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</si>
  <si>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</si>
  <si>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</si>
  <si>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</si>
  <si>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</si>
  <si>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</si>
  <si>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</si>
  <si>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</si>
  <si>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</si>
  <si>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</si>
  <si>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</si>
  <si>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</si>
  <si>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</si>
  <si>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</si>
  <si>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</si>
  <si>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</si>
  <si>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</si>
  <si>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</si>
  <si>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</si>
  <si>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</si>
  <si>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</si>
  <si>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</si>
  <si>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</si>
  <si>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</si>
  <si>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</si>
  <si>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</si>
  <si>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</si>
  <si>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</si>
  <si>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</si>
  <si>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</si>
  <si>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</si>
  <si>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</si>
  <si>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</si>
  <si>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</si>
  <si>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</si>
  <si>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</si>
  <si>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</si>
  <si>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</si>
  <si>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</si>
  <si>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</si>
  <si>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</si>
  <si>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</si>
  <si>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</si>
  <si>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</si>
  <si>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</si>
  <si>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</si>
  <si>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</si>
  <si>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</si>
  <si>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</si>
  <si>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</si>
  <si>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</si>
  <si>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</si>
  <si>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</si>
  <si>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</si>
  <si>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</si>
  <si>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</si>
  <si>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</si>
  <si>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</si>
  <si>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</si>
  <si>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</si>
  <si>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</si>
  <si>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</si>
  <si>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</si>
  <si>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</si>
  <si>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</si>
  <si>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</si>
  <si>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</si>
  <si>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</si>
  <si>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</si>
  <si>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</si>
  <si>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</si>
  <si>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</si>
  <si>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</si>
  <si>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</si>
  <si>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</si>
  <si>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</si>
  <si>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</si>
  <si>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</si>
  <si>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</si>
  <si>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</si>
  <si>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</si>
  <si>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</si>
  <si>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</si>
  <si>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</si>
  <si>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</si>
  <si>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</si>
  <si>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</si>
  <si>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</si>
  <si>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</si>
  <si>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</si>
  <si>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</si>
  <si>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</si>
  <si>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</si>
  <si>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</si>
  <si>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</si>
  <si>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</si>
  <si>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</si>
  <si>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</si>
  <si>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</si>
  <si>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</si>
  <si>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</si>
  <si>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</si>
  <si>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</si>
  <si>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</si>
  <si>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</si>
  <si>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</si>
  <si>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</si>
  <si>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</si>
  <si>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</si>
  <si>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</si>
  <si>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</si>
  <si>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</si>
  <si>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</si>
  <si>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</si>
  <si>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</si>
  <si>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</si>
  <si>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</si>
  <si>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</si>
  <si>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</si>
  <si>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</si>
  <si>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</si>
  <si>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</si>
  <si>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</si>
  <si>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</si>
  <si>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</si>
  <si>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</si>
  <si>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</si>
  <si>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</si>
  <si>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</si>
  <si>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</si>
  <si>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</si>
  <si>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</si>
  <si>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</si>
  <si>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</si>
  <si>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</si>
  <si>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</si>
  <si>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</si>
  <si>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</si>
  <si>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</si>
  <si>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</si>
  <si>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</si>
  <si>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</si>
  <si>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</si>
  <si>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</si>
  <si>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</si>
  <si>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</si>
  <si>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</si>
  <si>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</si>
  <si>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</si>
  <si>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</si>
  <si>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</si>
  <si>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</si>
  <si>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</si>
  <si>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</si>
  <si>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</si>
  <si>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</si>
  <si>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</si>
  <si>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</si>
  <si>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</si>
  <si>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</si>
  <si>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</si>
  <si>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</si>
  <si>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</si>
  <si>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</si>
  <si>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</si>
  <si>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</si>
  <si>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</si>
  <si>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</si>
  <si>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</si>
  <si>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</si>
  <si>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</si>
  <si>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</si>
  <si>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</si>
  <si>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</si>
  <si>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</si>
  <si>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</si>
  <si>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</si>
  <si>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</si>
  <si>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</si>
  <si>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</si>
  <si>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</si>
  <si>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</si>
  <si>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</si>
  <si>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</si>
  <si>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</si>
  <si>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</si>
  <si>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</si>
  <si>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</si>
  <si>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</si>
  <si>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</si>
  <si>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</si>
  <si>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</si>
  <si>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</si>
  <si>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</si>
  <si>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</si>
  <si>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</si>
  <si>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</si>
  <si>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</si>
  <si>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</si>
  <si>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</si>
  <si>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</si>
  <si>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</si>
  <si>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</si>
  <si>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</si>
  <si>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</si>
  <si>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</si>
  <si>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</si>
  <si>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</si>
  <si>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</si>
  <si>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</si>
  <si>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</si>
  <si>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</si>
  <si>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</si>
  <si>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</si>
  <si>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</si>
  <si>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</si>
  <si>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</si>
  <si>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</si>
  <si>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</si>
  <si>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</si>
  <si>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</si>
  <si>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</si>
  <si>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</si>
  <si>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</si>
  <si>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</si>
  <si>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</si>
  <si>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</si>
  <si>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</si>
  <si>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</si>
  <si>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</si>
  <si>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</si>
  <si>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</si>
  <si>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</si>
  <si>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</si>
  <si>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</si>
  <si>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</si>
  <si>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</si>
  <si>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</si>
  <si>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</si>
  <si>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</si>
  <si>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</si>
  <si>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</si>
  <si>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</si>
  <si>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</si>
  <si>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</si>
  <si>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</si>
  <si>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</si>
  <si>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</si>
  <si>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</si>
  <si>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</si>
  <si>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</si>
  <si>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</si>
  <si>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</si>
  <si>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</si>
  <si>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</si>
  <si>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</si>
  <si>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</si>
  <si>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</si>
  <si>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</si>
  <si>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</si>
  <si>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</si>
  <si>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</si>
  <si>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</si>
  <si>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</si>
  <si>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</si>
  <si>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</si>
  <si>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</si>
  <si>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</si>
  <si>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</si>
  <si>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</si>
  <si>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</si>
  <si>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</si>
  <si>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</si>
  <si>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</si>
  <si>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</si>
  <si>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</si>
  <si>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</si>
  <si>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</si>
  <si>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</si>
  <si>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</si>
  <si>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</si>
  <si>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</si>
  <si>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</si>
  <si>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</si>
  <si>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</si>
  <si>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</si>
  <si>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</si>
  <si>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</si>
  <si>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</si>
  <si>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</si>
  <si>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</si>
  <si>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</si>
  <si>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</si>
  <si>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</si>
  <si>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</si>
  <si>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</si>
  <si>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</si>
  <si>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</si>
  <si>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</si>
  <si>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</si>
  <si>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</si>
  <si>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</si>
  <si>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</si>
  <si>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</si>
  <si>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</si>
  <si>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</si>
  <si>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</si>
  <si>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</si>
  <si>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</si>
  <si>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</si>
  <si>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</si>
  <si>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</si>
  <si>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</si>
  <si>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</si>
  <si>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</si>
  <si>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</si>
  <si>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</si>
  <si>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</si>
  <si>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</si>
  <si>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</si>
  <si>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</si>
  <si>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</si>
  <si>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</si>
  <si>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</si>
  <si>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</si>
  <si>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</si>
  <si>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</si>
  <si>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</si>
  <si>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</si>
  <si>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</si>
  <si>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</si>
  <si>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</si>
  <si>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</si>
  <si>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</si>
  <si>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</si>
  <si>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</si>
  <si>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</si>
  <si>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</si>
  <si>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</si>
  <si>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</si>
  <si>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</si>
  <si>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</si>
  <si>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</si>
  <si>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</si>
  <si>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</si>
  <si>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</si>
  <si>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</si>
  <si>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</si>
  <si>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</si>
  <si>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</si>
  <si>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</si>
  <si>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</si>
  <si>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</si>
  <si>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</si>
  <si>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</si>
  <si>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</si>
  <si>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</si>
  <si>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</si>
  <si>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</si>
  <si>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</si>
  <si>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</si>
  <si>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</si>
  <si>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</si>
  <si>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</si>
  <si>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</si>
  <si>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</si>
  <si>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</si>
  <si>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</si>
  <si>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</si>
  <si>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</si>
  <si>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</si>
  <si>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</si>
  <si>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</si>
  <si>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</si>
  <si>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</si>
  <si>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</si>
  <si>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</si>
  <si>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</si>
  <si>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</si>
  <si>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</si>
  <si>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</si>
  <si>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</si>
  <si>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</si>
  <si>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</si>
  <si>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</si>
  <si>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</si>
  <si>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</si>
  <si>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</si>
  <si>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</si>
  <si>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</si>
  <si>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</si>
  <si>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</si>
  <si>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</si>
  <si>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</si>
  <si>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</si>
  <si>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</si>
  <si>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</si>
  <si>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</si>
  <si>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</si>
  <si>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</si>
  <si>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</si>
  <si>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</si>
  <si>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</si>
  <si>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</si>
  <si>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</si>
  <si>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</si>
  <si>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</si>
  <si>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</si>
  <si>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</si>
  <si>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</si>
  <si>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</si>
  <si>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</si>
  <si>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</si>
  <si>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</si>
  <si>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</si>
  <si>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</si>
  <si>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</si>
  <si>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</si>
  <si>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</si>
  <si>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</si>
  <si>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</si>
  <si>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</si>
  <si>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</si>
  <si>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</si>
  <si>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</si>
  <si>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</si>
  <si>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</si>
  <si>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</si>
  <si>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</si>
  <si>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</si>
  <si>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</si>
  <si>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</si>
  <si>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</si>
  <si>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</si>
  <si>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</si>
  <si>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</si>
  <si>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</si>
  <si>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</si>
  <si>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</si>
  <si>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</si>
  <si>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</si>
  <si>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</si>
  <si>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</si>
  <si>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</si>
  <si>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</si>
  <si>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</si>
  <si>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</si>
  <si>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</si>
  <si>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</si>
  <si>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</si>
  <si>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</si>
  <si>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</si>
  <si>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</si>
  <si>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</si>
  <si>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</si>
  <si>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</si>
  <si>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</si>
  <si>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</si>
  <si>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</si>
  <si>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</si>
  <si>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</si>
  <si>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</si>
  <si>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</si>
  <si>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</si>
  <si>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</si>
  <si>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</si>
  <si>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</si>
  <si>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</si>
  <si>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</si>
  <si>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</si>
  <si>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</si>
  <si>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</si>
  <si>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</si>
  <si>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</si>
  <si>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</si>
  <si>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</si>
  <si>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</si>
  <si>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</si>
  <si>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</si>
  <si>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</si>
  <si>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</si>
  <si>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</si>
  <si>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</si>
  <si>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</si>
  <si>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</si>
  <si>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</si>
  <si>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</si>
  <si>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</si>
  <si>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</si>
  <si>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</si>
  <si>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</si>
  <si>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</si>
  <si>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</si>
  <si>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</si>
  <si>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</si>
  <si>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</si>
  <si>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</si>
  <si>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</si>
  <si>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</si>
  <si>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</si>
  <si>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</si>
  <si>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</si>
  <si>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</si>
  <si>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</si>
  <si>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</si>
  <si>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</si>
  <si>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</si>
  <si>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</si>
  <si>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</si>
  <si>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</si>
  <si>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</si>
  <si>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</si>
  <si>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</si>
  <si>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</si>
  <si>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</si>
  <si>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</si>
  <si>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</si>
  <si>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</si>
  <si>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</si>
  <si>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</si>
  <si>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</si>
  <si>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</si>
  <si>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</si>
  <si>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</si>
  <si>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</si>
  <si>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</si>
  <si>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</si>
  <si>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</si>
  <si>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</si>
  <si>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</si>
  <si>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</si>
  <si>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</si>
  <si>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</si>
  <si>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</si>
  <si>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</si>
  <si>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</si>
  <si>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</si>
  <si>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</si>
  <si>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</si>
  <si>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</si>
  <si>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</si>
  <si>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</si>
  <si>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</si>
  <si>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</si>
  <si>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</si>
  <si>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</si>
  <si>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</si>
  <si>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</si>
  <si>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</si>
  <si>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</si>
  <si>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</si>
  <si>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</si>
  <si>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</si>
  <si>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</si>
  <si>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</si>
  <si>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</si>
  <si>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</si>
  <si>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</si>
  <si>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</si>
  <si>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</si>
  <si>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</si>
  <si>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</si>
  <si>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</si>
  <si>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</si>
  <si>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</si>
  <si>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</si>
  <si>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</si>
  <si>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</si>
  <si>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</si>
  <si>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</si>
  <si>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</si>
  <si>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</si>
  <si>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</si>
  <si>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</si>
  <si>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</si>
  <si>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</si>
  <si>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</si>
  <si>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</si>
  <si>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</si>
  <si>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</si>
  <si>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</si>
  <si>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</si>
  <si>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</si>
  <si>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</si>
  <si>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</si>
  <si>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</si>
  <si>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</si>
  <si>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</si>
  <si>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</si>
  <si>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</si>
  <si>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</si>
  <si>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</si>
  <si>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</si>
  <si>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</si>
  <si>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</si>
  <si>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</si>
  <si>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</si>
  <si>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</si>
  <si>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</si>
  <si>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</si>
  <si>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</si>
  <si>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</si>
  <si>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</si>
  <si>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</si>
  <si>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</si>
  <si>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</si>
  <si>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</si>
  <si>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</si>
  <si>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</si>
  <si>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</si>
  <si>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</si>
  <si>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</si>
  <si>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</si>
  <si>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</si>
  <si>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</si>
  <si>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</si>
  <si>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</si>
  <si>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</si>
  <si>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</si>
  <si>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</si>
  <si>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</si>
  <si>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</si>
  <si>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</si>
  <si>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</si>
  <si>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</si>
  <si>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</si>
  <si>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</si>
  <si>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</si>
  <si>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</si>
  <si>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</si>
  <si>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</si>
  <si>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</si>
  <si>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</si>
  <si>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</si>
  <si>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</si>
  <si>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</si>
  <si>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</si>
  <si>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</si>
  <si>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</si>
  <si>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</si>
  <si>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</si>
  <si>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</si>
  <si>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</si>
  <si>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</si>
  <si>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</si>
  <si>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</si>
  <si>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</si>
  <si>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</si>
  <si>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</si>
  <si>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</si>
  <si>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</si>
  <si>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</si>
  <si>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</si>
  <si>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</si>
  <si>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</si>
  <si>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</si>
  <si>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</si>
  <si>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</si>
  <si>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</si>
  <si>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</si>
  <si>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</si>
  <si>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</si>
  <si>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</si>
  <si>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</si>
  <si>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</si>
  <si>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</si>
  <si>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</si>
  <si>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</si>
  <si>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</si>
  <si>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</si>
  <si>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</si>
  <si>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</si>
  <si>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</si>
  <si>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</si>
  <si>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</si>
  <si>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</si>
  <si>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</si>
  <si>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</si>
  <si>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</si>
  <si>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</si>
  <si>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</si>
  <si>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</si>
  <si>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</si>
  <si>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</si>
  <si>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</si>
  <si>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</si>
  <si>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</si>
  <si>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</si>
  <si>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</si>
  <si>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</si>
  <si>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</si>
  <si>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</si>
  <si>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</si>
  <si>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</si>
  <si>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</si>
  <si>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</si>
  <si>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</si>
  <si>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</si>
  <si>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</si>
  <si>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</si>
  <si>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</si>
  <si>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</si>
  <si>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</si>
  <si>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</si>
  <si>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</si>
  <si>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</si>
  <si>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</si>
  <si>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</si>
  <si>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</si>
  <si>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</si>
  <si>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</si>
  <si>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</si>
  <si>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</si>
  <si>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</si>
  <si>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</si>
  <si>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</si>
  <si>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</si>
  <si>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</si>
  <si>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</si>
  <si>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</si>
  <si>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</si>
  <si>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</si>
  <si>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</si>
  <si>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</si>
  <si>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</si>
  <si>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</si>
  <si>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</si>
  <si>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</si>
  <si>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</si>
  <si>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</si>
  <si>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</si>
  <si>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</si>
  <si>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</si>
  <si>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</si>
  <si>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</si>
  <si>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</si>
  <si>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</si>
  <si>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</si>
  <si>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</si>
  <si>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</si>
  <si>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</si>
  <si>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</si>
  <si>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</si>
  <si>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</si>
  <si>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</si>
  <si>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</si>
  <si>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</si>
  <si>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</si>
  <si>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</si>
  <si>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</si>
  <si>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</si>
  <si>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</si>
  <si>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</si>
  <si>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</si>
  <si>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</si>
  <si>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</si>
  <si>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</si>
  <si>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</si>
  <si>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</si>
  <si>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</si>
  <si>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</si>
  <si>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</si>
  <si>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</si>
  <si>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</si>
  <si>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</si>
  <si>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</si>
  <si>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</si>
  <si>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</si>
  <si>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</si>
  <si>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</si>
  <si>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</si>
  <si>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</si>
  <si>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</si>
  <si>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</si>
  <si>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</si>
  <si>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</si>
  <si>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</si>
  <si>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</si>
  <si>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</si>
  <si>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</si>
  <si>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</si>
  <si>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</si>
  <si>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</si>
  <si>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</si>
  <si>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</si>
  <si>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</si>
  <si>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</si>
  <si>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</si>
  <si>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</si>
  <si>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</si>
  <si>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</si>
  <si>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</si>
  <si>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</si>
  <si>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</si>
  <si>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</si>
  <si>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</si>
  <si>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</si>
  <si>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</si>
  <si>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</si>
  <si>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</si>
  <si>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</si>
  <si>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</si>
  <si>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</si>
  <si>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</si>
  <si>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</si>
  <si>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</si>
  <si>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</si>
  <si>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</si>
  <si>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</si>
  <si>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</si>
  <si>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</si>
  <si>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</si>
  <si>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</si>
  <si>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</si>
  <si>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</si>
  <si>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</si>
  <si>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</si>
  <si>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</si>
  <si>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</si>
  <si>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</si>
  <si>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</si>
  <si>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</si>
  <si>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</si>
  <si>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</si>
  <si>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</si>
  <si>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</si>
  <si>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</si>
  <si>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</si>
  <si>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</si>
  <si>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</si>
  <si>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</si>
  <si>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</si>
  <si>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</si>
  <si>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</si>
  <si>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</si>
  <si>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</si>
  <si>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</si>
  <si>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</si>
  <si>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</si>
  <si>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</si>
  <si>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</si>
  <si>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</si>
  <si>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</si>
  <si>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</si>
  <si>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</si>
  <si>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</si>
  <si>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</si>
  <si>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</si>
  <si>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</si>
  <si>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</si>
  <si>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</si>
  <si>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</si>
  <si>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</si>
  <si>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</si>
  <si>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</si>
  <si>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</si>
  <si>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</si>
  <si>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</si>
  <si>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</si>
  <si>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</si>
  <si>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</si>
  <si>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</si>
  <si>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</si>
  <si>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</si>
  <si>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</si>
  <si>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</si>
  <si>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</si>
  <si>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</si>
  <si>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</si>
  <si>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</si>
  <si>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</si>
  <si>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</si>
  <si>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</si>
  <si>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</si>
  <si>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</si>
  <si>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</si>
  <si>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</si>
  <si>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</si>
  <si>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</si>
  <si>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</si>
  <si>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</si>
  <si>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</si>
  <si>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</si>
  <si>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</si>
  <si>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</si>
  <si>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</si>
  <si>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</si>
  <si>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</si>
  <si>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</si>
  <si>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</si>
  <si>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</si>
  <si>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</si>
  <si>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</si>
  <si>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</si>
  <si>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</si>
  <si>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</si>
  <si>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</si>
  <si>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</si>
  <si>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</si>
  <si>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</si>
  <si>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</si>
  <si>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</si>
  <si>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</si>
  <si>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</si>
  <si>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</si>
  <si>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</si>
  <si>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</si>
  <si>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</si>
  <si>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</si>
  <si>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</si>
  <si>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</si>
  <si>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</si>
  <si>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</si>
  <si>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</si>
  <si>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</si>
  <si>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</si>
  <si>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</si>
  <si>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</si>
  <si>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</si>
  <si>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</si>
  <si>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</si>
  <si>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</si>
  <si>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</si>
  <si>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</si>
  <si>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</si>
  <si>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</si>
  <si>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</si>
  <si>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</si>
  <si>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</si>
  <si>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</si>
  <si>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</si>
  <si>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</si>
  <si>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</si>
  <si>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</si>
  <si>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</si>
  <si>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</si>
  <si>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</si>
  <si>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</si>
  <si>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</si>
  <si>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</si>
  <si>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</si>
  <si>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</si>
  <si>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</si>
  <si>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</si>
  <si>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</si>
  <si>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</si>
  <si>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</si>
  <si>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</si>
  <si>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</si>
  <si>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</si>
  <si>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</si>
  <si>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</si>
  <si>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</si>
  <si>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</si>
  <si>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</si>
  <si>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</si>
  <si>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</si>
  <si>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</si>
  <si>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</si>
  <si>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</si>
  <si>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</si>
  <si>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</si>
  <si>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</si>
  <si>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</si>
  <si>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</si>
  <si>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</si>
  <si>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</si>
  <si>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</si>
  <si>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</si>
  <si>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</si>
  <si>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</si>
  <si>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</si>
  <si>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</si>
  <si>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</si>
  <si>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</si>
  <si>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</si>
  <si>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</si>
  <si>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</si>
  <si>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</si>
  <si>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</si>
  <si>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</si>
  <si>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</si>
  <si>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</si>
  <si>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</si>
  <si>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</si>
  <si>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</si>
  <si>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</si>
  <si>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</si>
  <si>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</si>
  <si>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</si>
  <si>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</si>
  <si>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</si>
  <si>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</si>
  <si>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</si>
  <si>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</si>
  <si>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</si>
  <si>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</si>
  <si>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</si>
  <si>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</si>
  <si>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</si>
  <si>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</si>
  <si>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</si>
  <si>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</si>
  <si>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</si>
  <si>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</si>
  <si>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</si>
  <si>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</si>
  <si>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</si>
  <si>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</si>
  <si>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</si>
  <si>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</si>
  <si>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</si>
  <si>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</si>
  <si>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</si>
  <si>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</si>
  <si>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</si>
  <si>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</si>
  <si>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</si>
  <si>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</si>
  <si>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</si>
  <si>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</si>
  <si>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</si>
  <si>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</si>
  <si>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</si>
  <si>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</si>
  <si>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</si>
  <si>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</si>
  <si>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</si>
  <si>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</si>
  <si>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</si>
  <si>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</si>
  <si>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</si>
  <si>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</si>
  <si>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</si>
  <si>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</si>
  <si>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</si>
  <si>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</si>
  <si>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</si>
  <si>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</si>
  <si>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</si>
  <si>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</si>
  <si>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</si>
  <si>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</si>
  <si>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</si>
  <si>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</si>
  <si>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</si>
  <si>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</si>
  <si>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</si>
  <si>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</si>
  <si>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</si>
  <si>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</si>
  <si>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</si>
  <si>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</si>
  <si>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</si>
  <si>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</si>
  <si>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</si>
  <si>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</si>
  <si>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</si>
  <si>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</si>
  <si>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</si>
  <si>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</si>
  <si>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</si>
  <si>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</si>
  <si>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</si>
  <si>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</si>
  <si>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</si>
  <si>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</si>
  <si>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</si>
  <si>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</si>
  <si>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</si>
  <si>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</si>
  <si>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</si>
  <si>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</si>
  <si>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</si>
  <si>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</si>
  <si>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</si>
  <si>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</si>
  <si>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</si>
  <si>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</si>
  <si>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</si>
  <si>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</si>
  <si>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</si>
  <si>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</si>
  <si>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</si>
  <si>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</si>
  <si>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</si>
  <si>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</si>
  <si>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</si>
  <si>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</si>
  <si>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</si>
  <si>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</si>
  <si>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</si>
  <si>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</si>
  <si>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</si>
  <si>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</si>
  <si>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</si>
  <si>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</si>
  <si>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</si>
  <si>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</si>
  <si>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</si>
  <si>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</si>
  <si>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</si>
  <si>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</si>
  <si>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</si>
  <si>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</si>
  <si>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</si>
  <si>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</si>
  <si>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</si>
  <si>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</si>
  <si>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</si>
  <si>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</si>
  <si>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</si>
  <si>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</si>
  <si>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</si>
  <si>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</si>
  <si>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</si>
  <si>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</si>
  <si>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</si>
  <si>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</si>
  <si>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</si>
  <si>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</si>
  <si>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</si>
  <si>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</si>
  <si>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</si>
  <si>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</si>
  <si>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</si>
  <si>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</si>
  <si>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</si>
  <si>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</si>
  <si>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</si>
  <si>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</si>
  <si>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</si>
  <si>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</si>
  <si>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</si>
  <si>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</si>
  <si>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</si>
  <si>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</si>
  <si>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</si>
  <si>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</si>
  <si>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</si>
  <si>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</si>
  <si>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</si>
  <si>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</si>
  <si>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</si>
  <si>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</si>
  <si>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</si>
  <si>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</si>
  <si>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</si>
  <si>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</si>
  <si>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</si>
  <si>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</si>
  <si>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</si>
  <si>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</si>
  <si>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</si>
  <si>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</si>
  <si>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</si>
  <si>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</si>
  <si>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</si>
  <si>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</si>
  <si>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</si>
  <si>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</si>
  <si>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</si>
  <si>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</si>
  <si>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</si>
  <si>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</si>
  <si>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</si>
  <si>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</si>
  <si>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</si>
  <si>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</si>
  <si>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</si>
  <si>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</si>
  <si>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</si>
  <si>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</si>
  <si>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</si>
  <si>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</si>
  <si>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</si>
  <si>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</si>
  <si>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</si>
  <si>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</si>
  <si>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</si>
  <si>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</si>
  <si>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</si>
  <si>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</si>
  <si>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</si>
  <si>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</si>
  <si>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</si>
  <si>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</si>
  <si>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</si>
  <si>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</si>
  <si>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</si>
  <si>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</si>
  <si>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</si>
  <si>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</si>
  <si>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</si>
  <si>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</si>
  <si>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</si>
  <si>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</si>
  <si>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</si>
  <si>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</si>
  <si>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</si>
  <si>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</si>
  <si>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</si>
  <si>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</si>
  <si>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</si>
  <si>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</si>
  <si>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</si>
  <si>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</si>
  <si>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</si>
  <si>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</si>
  <si>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</si>
  <si>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</si>
  <si>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</si>
  <si>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</si>
  <si>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</si>
  <si>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</si>
  <si>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</si>
  <si>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</si>
  <si>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</si>
  <si>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</si>
  <si>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</si>
  <si>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</si>
  <si>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</si>
  <si>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</si>
  <si>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</si>
  <si>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</si>
  <si>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</si>
  <si>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</si>
  <si>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</si>
  <si>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</si>
  <si>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</si>
  <si>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</si>
  <si>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</si>
  <si>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</si>
  <si>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</si>
  <si>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</si>
  <si>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</si>
  <si>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</si>
  <si>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</si>
  <si>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</si>
  <si>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</si>
  <si>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</si>
  <si>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</si>
  <si>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</si>
  <si>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</si>
  <si>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</si>
  <si>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</si>
  <si>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</si>
  <si>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</si>
  <si>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</si>
  <si>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</si>
  <si>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</si>
  <si>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</si>
  <si>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</si>
  <si>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</si>
  <si>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</si>
  <si>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</si>
  <si>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</si>
  <si>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</si>
  <si>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</si>
  <si>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</si>
  <si>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</si>
  <si>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</si>
  <si>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</si>
  <si>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</si>
  <si>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</si>
  <si>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</si>
  <si>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</si>
  <si>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</si>
  <si>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</si>
  <si>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</si>
  <si>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</si>
  <si>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</si>
  <si>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</si>
  <si>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</si>
  <si>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</si>
  <si>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</si>
  <si>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</si>
  <si>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</si>
  <si>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</si>
  <si>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</si>
  <si>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</si>
  <si>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</si>
  <si>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</si>
  <si>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</si>
  <si>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</si>
  <si>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</si>
  <si>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</si>
  <si>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</si>
  <si>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</si>
  <si>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</si>
  <si>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</si>
  <si>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</si>
  <si>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</si>
  <si>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</si>
  <si>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</si>
  <si>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</si>
  <si>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</si>
  <si>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</si>
  <si>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</si>
  <si>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</si>
  <si>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</si>
  <si>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</si>
  <si>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</si>
  <si>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</si>
  <si>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</si>
  <si>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</si>
  <si>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</si>
  <si>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</si>
  <si>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</si>
  <si>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</si>
  <si>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</si>
  <si>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</si>
  <si>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</si>
  <si>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</si>
  <si>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</si>
  <si>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</si>
  <si>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</si>
  <si>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</si>
  <si>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</si>
  <si>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</si>
  <si>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</si>
  <si>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</si>
  <si>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</si>
  <si>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</si>
  <si>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</si>
  <si>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</si>
  <si>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</si>
  <si>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</si>
  <si>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</si>
  <si>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</si>
  <si>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</si>
  <si>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</si>
  <si>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</si>
  <si>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</si>
  <si>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</si>
  <si>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</si>
  <si>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</si>
  <si>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</si>
  <si>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</si>
  <si>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</si>
  <si>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</si>
  <si>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</si>
  <si>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</si>
  <si>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</si>
  <si>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</si>
  <si>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</si>
  <si>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</si>
  <si>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</si>
  <si>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</si>
  <si>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</si>
  <si>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</si>
  <si>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</si>
  <si>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</si>
  <si>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</si>
  <si>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</si>
  <si>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</si>
  <si>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</si>
  <si>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</si>
  <si>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</si>
  <si>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</si>
  <si>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</si>
  <si>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</si>
  <si>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</si>
  <si>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</si>
  <si>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</si>
  <si>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</si>
  <si>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</si>
  <si>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</si>
  <si>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</si>
  <si>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</si>
  <si>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</si>
  <si>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</si>
  <si>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</si>
  <si>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</si>
  <si>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</si>
  <si>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</si>
  <si>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</si>
  <si>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</si>
  <si>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</si>
  <si>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</si>
  <si>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</si>
  <si>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</si>
  <si>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</si>
  <si>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</si>
  <si>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</si>
  <si>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</si>
  <si>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</si>
  <si>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</si>
  <si>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</si>
  <si>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</si>
  <si>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</si>
  <si>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</si>
  <si>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</si>
  <si>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</si>
  <si>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</si>
  <si>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</si>
  <si>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</si>
  <si>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</si>
  <si>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</si>
  <si>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</si>
  <si>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</si>
  <si>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</si>
  <si>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</si>
  <si>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</si>
  <si>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</si>
  <si>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</si>
  <si>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</si>
  <si>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</si>
  <si>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</si>
  <si>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</si>
  <si>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</si>
  <si>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</si>
  <si>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</si>
  <si>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</si>
  <si>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</si>
  <si>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</si>
  <si>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</si>
  <si>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</si>
  <si>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</si>
  <si>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</si>
  <si>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</si>
  <si>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</si>
  <si>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</si>
  <si>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</si>
  <si>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</si>
  <si>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</si>
  <si>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</si>
  <si>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</si>
  <si>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</si>
  <si>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</si>
  <si>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</si>
  <si>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</si>
  <si>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</si>
  <si>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</si>
  <si>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</si>
  <si>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</si>
  <si>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</si>
  <si>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</si>
  <si>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</si>
  <si>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</si>
  <si>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</si>
  <si>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</si>
  <si>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</si>
  <si>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</si>
  <si>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</si>
  <si>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</si>
  <si>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</si>
  <si>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</si>
  <si>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</si>
  <si>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</si>
  <si>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</si>
  <si>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</si>
  <si>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</si>
  <si>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</si>
  <si>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</si>
  <si>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</si>
  <si>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</si>
  <si>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</si>
  <si>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</si>
  <si>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</si>
  <si>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</si>
  <si>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</si>
  <si>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</si>
  <si>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</si>
  <si>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</si>
  <si>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</si>
  <si>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</si>
  <si>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</si>
  <si>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</si>
  <si>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</si>
  <si>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</si>
  <si>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</si>
  <si>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</si>
  <si>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</si>
  <si>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</si>
  <si>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</si>
  <si>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</si>
  <si>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</si>
  <si>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</si>
  <si>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</si>
  <si>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</si>
  <si>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</si>
  <si>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</si>
  <si>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</si>
  <si>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</si>
  <si>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</si>
  <si>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</si>
  <si>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</si>
  <si>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</si>
  <si>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</si>
  <si>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</si>
  <si>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</si>
  <si>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</si>
  <si>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</si>
  <si>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</si>
  <si>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</si>
  <si>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</si>
  <si>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</si>
  <si>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</si>
  <si>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</si>
  <si>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</si>
  <si>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</si>
  <si>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</si>
  <si>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</si>
  <si>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</si>
  <si>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</si>
  <si>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</si>
  <si>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</si>
  <si>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</si>
  <si>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</si>
  <si>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</si>
  <si>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</si>
  <si>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</si>
  <si>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</si>
  <si>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</si>
  <si>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</si>
  <si>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</si>
  <si>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</si>
  <si>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</si>
  <si>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</si>
  <si>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</si>
  <si>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</si>
  <si>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</si>
  <si>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</si>
  <si>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</si>
  <si>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</si>
  <si>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</si>
  <si>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</si>
  <si>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</si>
  <si>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</si>
  <si>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</si>
  <si>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</si>
  <si>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</si>
  <si>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</si>
  <si>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</si>
  <si>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</si>
  <si>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</si>
  <si>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</si>
  <si>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</si>
  <si>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</si>
  <si>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</si>
  <si>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</si>
  <si>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</si>
  <si>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</si>
  <si>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</si>
  <si>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</si>
  <si>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</si>
  <si>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</si>
  <si>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</si>
  <si>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</si>
  <si>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</si>
  <si>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</si>
  <si>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</si>
  <si>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</si>
  <si>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</si>
  <si>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</si>
  <si>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</si>
  <si>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</si>
  <si>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</si>
  <si>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</si>
  <si>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</si>
  <si>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</si>
  <si>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</si>
  <si>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</si>
  <si>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</si>
  <si>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</si>
  <si>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</si>
  <si>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</si>
  <si>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</si>
  <si>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</si>
  <si>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</si>
  <si>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</si>
  <si>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</si>
  <si>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</si>
  <si>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</si>
  <si>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</si>
  <si>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</si>
  <si>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</si>
  <si>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</si>
  <si>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</si>
  <si>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</si>
  <si>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</si>
  <si>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</si>
  <si>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</si>
  <si>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</si>
  <si>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</si>
  <si>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</si>
  <si>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</si>
  <si>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</si>
  <si>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</si>
  <si>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</si>
  <si>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</si>
  <si>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</si>
  <si>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</si>
  <si>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</si>
  <si>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</si>
  <si>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</si>
  <si>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</si>
  <si>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</si>
  <si>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</si>
  <si>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</si>
  <si>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</si>
  <si>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</si>
  <si>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</si>
  <si>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</si>
  <si>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</si>
  <si>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</si>
  <si>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</si>
  <si>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</si>
  <si>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</si>
  <si>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</si>
  <si>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</si>
  <si>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</si>
  <si>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</si>
  <si>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</si>
  <si>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</si>
  <si>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</si>
  <si>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</si>
  <si>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</si>
  <si>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</si>
  <si>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</si>
  <si>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</si>
  <si>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</si>
  <si>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</si>
  <si>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</si>
  <si>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</si>
  <si>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</si>
  <si>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</si>
  <si>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</si>
  <si>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</si>
  <si>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</si>
  <si>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</si>
  <si>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</si>
  <si>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</si>
  <si>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</si>
  <si>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</si>
  <si>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</si>
  <si>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</si>
  <si>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</si>
  <si>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</si>
  <si>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</si>
  <si>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</si>
  <si>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</si>
  <si>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</si>
  <si>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</si>
  <si>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</si>
  <si>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</si>
  <si>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</si>
  <si>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</si>
  <si>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</si>
  <si>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</si>
  <si>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</si>
  <si>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</si>
  <si>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</si>
  <si>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</si>
  <si>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</si>
  <si>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</si>
  <si>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</si>
  <si>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</si>
  <si>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</si>
  <si>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</si>
  <si>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</si>
  <si>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</si>
  <si>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</si>
  <si>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</si>
  <si>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</si>
  <si>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</si>
  <si>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</si>
  <si>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</si>
  <si>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</si>
  <si>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</si>
  <si>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</si>
  <si>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</si>
  <si>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</si>
  <si>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</si>
  <si>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</si>
  <si>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</si>
  <si>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</si>
  <si>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</si>
  <si>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</si>
  <si>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</si>
  <si>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</si>
  <si>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</si>
  <si>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</si>
  <si>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</si>
  <si>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</si>
  <si>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</si>
  <si>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</si>
  <si>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</si>
  <si>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</si>
  <si>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</si>
  <si>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</si>
  <si>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</si>
  <si>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</si>
  <si>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</si>
  <si>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</si>
  <si>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</si>
  <si>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</si>
  <si>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</si>
  <si>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</si>
  <si>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</si>
  <si>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</si>
  <si>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</si>
  <si>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</si>
  <si>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</si>
  <si>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</si>
  <si>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</si>
  <si>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</si>
  <si>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</si>
  <si>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</si>
  <si>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</si>
  <si>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</si>
  <si>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</si>
  <si>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</si>
  <si>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</si>
  <si>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</si>
  <si>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</si>
  <si>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</si>
  <si>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</si>
  <si>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</si>
  <si>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</si>
  <si>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</si>
  <si>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</si>
  <si>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</si>
  <si>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</si>
  <si>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</si>
  <si>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</si>
  <si>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</si>
  <si>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</si>
  <si>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</si>
  <si>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</si>
  <si>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</si>
  <si>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</si>
  <si>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</si>
  <si>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</si>
  <si>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</si>
  <si>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</si>
  <si>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</si>
  <si>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</si>
  <si>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</si>
  <si>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</si>
  <si>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</si>
  <si>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</si>
  <si>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</si>
  <si>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</si>
  <si>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</si>
  <si>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</si>
  <si>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</si>
  <si>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</si>
  <si>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</si>
  <si>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</si>
  <si>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</si>
  <si>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</si>
  <si>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</si>
  <si>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</si>
  <si>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</si>
  <si>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</si>
  <si>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</si>
  <si>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</si>
  <si>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</si>
  <si>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</si>
  <si>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</si>
  <si>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</si>
  <si>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</si>
  <si>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</si>
  <si>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</si>
  <si>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</si>
  <si>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</si>
  <si>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</si>
  <si>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</si>
  <si>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</si>
  <si>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</si>
  <si>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</si>
  <si>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</si>
  <si>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</si>
  <si>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</si>
  <si>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</si>
  <si>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</si>
  <si>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</si>
  <si>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</si>
  <si>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</si>
  <si>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</si>
  <si>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</si>
  <si>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</si>
  <si>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</si>
  <si>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</si>
  <si>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</si>
  <si>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</si>
  <si>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</si>
  <si>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</si>
  <si>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</si>
  <si>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</si>
  <si>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</si>
  <si>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</si>
  <si>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</si>
  <si>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</si>
  <si>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</si>
  <si>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</si>
  <si>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</si>
  <si>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</si>
  <si>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</si>
  <si>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</si>
  <si>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</si>
  <si>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</si>
  <si>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</si>
  <si>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</si>
  <si>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</si>
  <si>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</si>
  <si>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</si>
  <si>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</si>
  <si>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</si>
  <si>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</si>
  <si>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</si>
  <si>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</si>
  <si>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</si>
  <si>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</si>
  <si>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</si>
  <si>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</si>
  <si>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</si>
  <si>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</si>
  <si>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</si>
  <si>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</si>
  <si>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</si>
  <si>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</si>
  <si>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</si>
  <si>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</si>
  <si>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</si>
  <si>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</si>
  <si>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</si>
  <si>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</si>
  <si>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</si>
  <si>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</si>
  <si>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</si>
  <si>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</si>
  <si>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</si>
  <si>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</si>
  <si>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</si>
  <si>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</si>
  <si>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</si>
  <si>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</si>
  <si>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</si>
  <si>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</si>
  <si>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</si>
  <si>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</si>
  <si>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</si>
  <si>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</si>
  <si>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</si>
  <si>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</si>
  <si>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</si>
  <si>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</si>
  <si>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</si>
  <si>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</si>
  <si>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</si>
  <si>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</si>
  <si>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</si>
  <si>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</si>
  <si>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</si>
  <si>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</si>
  <si>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</si>
  <si>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</si>
  <si>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</si>
  <si>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</si>
  <si>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</si>
  <si>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</si>
  <si>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</si>
  <si>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</si>
  <si>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</si>
  <si>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</si>
  <si>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</si>
  <si>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</si>
  <si>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</si>
  <si>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</si>
  <si>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</si>
  <si>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</si>
  <si>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</si>
  <si>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</si>
  <si>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</si>
  <si>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</si>
  <si>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</si>
  <si>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</si>
  <si>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</si>
  <si>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</si>
  <si>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</si>
  <si>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</si>
  <si>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</si>
  <si>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</si>
  <si>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</si>
  <si>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</si>
  <si>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</si>
  <si>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</si>
  <si>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</si>
  <si>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</si>
  <si>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</si>
  <si>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</si>
  <si>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</si>
  <si>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</si>
  <si>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</si>
  <si>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</si>
  <si>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</si>
  <si>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</si>
  <si>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</si>
  <si>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</si>
  <si>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</si>
  <si>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</si>
  <si>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</si>
  <si>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</si>
  <si>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</si>
  <si>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</si>
  <si>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</si>
  <si>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</si>
  <si>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</si>
  <si>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</si>
  <si>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</si>
  <si>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</si>
  <si>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</si>
  <si>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</si>
  <si>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</si>
  <si>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</si>
  <si>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</si>
  <si>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</si>
  <si>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</si>
  <si>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</si>
  <si>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</si>
  <si>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</si>
  <si>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</si>
  <si>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</si>
  <si>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</si>
  <si>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</si>
  <si>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</si>
  <si>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</si>
  <si>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</si>
  <si>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</si>
  <si>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</si>
  <si>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</si>
  <si>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</si>
  <si>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</si>
  <si>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</si>
  <si>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</si>
  <si>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</si>
  <si>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</si>
  <si>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</si>
  <si>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</si>
  <si>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</si>
  <si>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</si>
  <si>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</si>
  <si>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</si>
  <si>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</si>
  <si>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</si>
  <si>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</si>
  <si>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</si>
  <si>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</si>
  <si>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</si>
  <si>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</si>
  <si>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</si>
  <si>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</si>
  <si>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</si>
  <si>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</si>
  <si>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</si>
  <si>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</si>
  <si>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</si>
  <si>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</si>
  <si>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</si>
  <si>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</si>
  <si>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</si>
  <si>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</si>
  <si>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</si>
  <si>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</si>
  <si>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</si>
  <si>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</si>
  <si>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</si>
  <si>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</si>
  <si>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</si>
  <si>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</si>
  <si>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</si>
  <si>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</si>
  <si>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</si>
  <si>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</si>
  <si>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</si>
  <si>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</si>
  <si>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</si>
  <si>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</si>
  <si>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</si>
  <si>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</si>
  <si>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</si>
  <si>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</si>
  <si>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</si>
  <si>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</si>
  <si>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</si>
  <si>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</si>
  <si>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</si>
  <si>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</si>
  <si>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</si>
  <si>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</si>
  <si>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</si>
  <si>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</si>
  <si>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</si>
  <si>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</si>
  <si>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</si>
  <si>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</si>
  <si>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</si>
  <si>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</si>
  <si>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</si>
  <si>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</si>
  <si>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</si>
  <si>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</si>
  <si>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</si>
  <si>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</si>
  <si>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</si>
  <si>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</si>
  <si>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</si>
  <si>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</si>
  <si>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</si>
  <si>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</si>
  <si>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</si>
  <si>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</si>
  <si>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</si>
  <si>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</si>
  <si>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</si>
  <si>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</si>
  <si>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</si>
  <si>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</si>
  <si>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</si>
  <si>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</si>
  <si>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</si>
  <si>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</si>
  <si>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</si>
  <si>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</si>
  <si>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</si>
  <si>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</si>
  <si>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</si>
  <si>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</si>
  <si>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</si>
  <si>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</si>
  <si>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</si>
  <si>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</si>
  <si>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</si>
  <si>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</si>
  <si>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</si>
  <si>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</si>
  <si>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</si>
  <si>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</si>
  <si>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</si>
  <si>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</si>
  <si>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</si>
  <si>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</si>
  <si>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</si>
  <si>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</si>
  <si>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</si>
  <si>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</si>
  <si>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</si>
  <si>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</si>
  <si>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</si>
  <si>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</si>
  <si>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</si>
  <si>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</si>
  <si>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</si>
  <si>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</si>
  <si>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</si>
  <si>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</si>
  <si>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</si>
  <si>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</si>
  <si>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</si>
  <si>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</si>
  <si>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</si>
  <si>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</si>
  <si>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</si>
  <si>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</si>
  <si>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</si>
  <si>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</si>
  <si>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</si>
  <si>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</si>
  <si>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</si>
  <si>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</si>
  <si>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</si>
  <si>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</si>
  <si>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</si>
  <si>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</si>
  <si>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</si>
  <si>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</si>
  <si>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</si>
  <si>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</si>
  <si>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</si>
  <si>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</si>
  <si>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</si>
  <si>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</si>
  <si>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</si>
  <si>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</si>
  <si>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</si>
  <si>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</si>
  <si>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</si>
  <si>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</si>
  <si>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</si>
  <si>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</si>
  <si>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</si>
  <si>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</si>
  <si>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</si>
  <si>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</si>
  <si>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</si>
  <si>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</si>
  <si>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</si>
  <si>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</si>
  <si>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</si>
  <si>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</si>
  <si>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</si>
  <si>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</si>
  <si>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</si>
  <si>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</si>
  <si>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</si>
  <si>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</si>
  <si>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</si>
  <si>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</si>
  <si>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</si>
  <si>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</si>
  <si>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</si>
  <si>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</si>
  <si>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</si>
  <si>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</si>
  <si>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</si>
  <si>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</si>
  <si>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</si>
  <si>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</si>
  <si>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</si>
  <si>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</si>
  <si>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</si>
  <si>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</si>
  <si>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</si>
  <si>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</si>
  <si>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</si>
  <si>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</si>
  <si>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</si>
  <si>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</si>
  <si>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</si>
  <si>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</si>
  <si>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</si>
  <si>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</si>
  <si>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</si>
  <si>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</si>
  <si>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</si>
  <si>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</si>
  <si>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</si>
  <si>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</si>
  <si>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</si>
  <si>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</si>
  <si>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</si>
  <si>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</si>
  <si>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</si>
  <si>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</si>
  <si>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</si>
  <si>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</si>
  <si>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</si>
  <si>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</si>
  <si>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</si>
  <si>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</si>
  <si>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</si>
  <si>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</si>
  <si>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</si>
  <si>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</si>
  <si>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</si>
  <si>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</si>
  <si>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</si>
  <si>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</si>
  <si>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</si>
  <si>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</si>
  <si>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</si>
  <si>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</si>
  <si>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</si>
  <si>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</si>
  <si>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</si>
  <si>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</si>
  <si>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</si>
  <si>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</si>
  <si>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</si>
  <si>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</si>
  <si>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</si>
  <si>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</si>
  <si>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</si>
  <si>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</si>
  <si>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</si>
  <si>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</si>
  <si>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</si>
  <si>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</si>
  <si>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</si>
  <si>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</si>
  <si>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</si>
  <si>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</si>
  <si>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</si>
  <si>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</si>
  <si>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</si>
  <si>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</si>
  <si>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</si>
  <si>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</si>
  <si>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</si>
  <si>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</si>
  <si>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</si>
  <si>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</si>
  <si>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</si>
  <si>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</si>
  <si>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</si>
  <si>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</si>
  <si>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</si>
  <si>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</si>
  <si>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</si>
  <si>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</si>
  <si>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</si>
  <si>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</si>
  <si>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</si>
  <si>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</si>
  <si>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</si>
  <si>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</si>
  <si>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</si>
  <si>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</si>
  <si>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</si>
  <si>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</si>
  <si>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</si>
  <si>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</si>
  <si>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</si>
  <si>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</si>
  <si>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</si>
  <si>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</si>
  <si>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</si>
  <si>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</si>
  <si>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</si>
  <si>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</si>
  <si>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</si>
  <si>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</si>
  <si>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</si>
  <si>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</si>
  <si>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</si>
  <si>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</si>
  <si>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</si>
  <si>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</si>
  <si>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</si>
  <si>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</si>
  <si>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</si>
  <si>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</si>
  <si>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</si>
  <si>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</si>
  <si>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</si>
  <si>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</si>
  <si>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</si>
  <si>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</si>
  <si>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</si>
  <si>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</si>
  <si>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</si>
  <si>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</si>
  <si>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</si>
  <si>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</si>
  <si>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</si>
  <si>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</si>
  <si>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</si>
  <si>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</si>
  <si>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</si>
  <si>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</si>
  <si>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</si>
  <si>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</si>
  <si>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</si>
  <si>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</si>
  <si>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</si>
  <si>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</si>
  <si>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</si>
  <si>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</si>
  <si>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</si>
  <si>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</si>
  <si>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</si>
  <si>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</si>
  <si>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</si>
  <si>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</si>
  <si>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</si>
  <si>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</si>
  <si>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</si>
  <si>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</si>
  <si>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</si>
  <si>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</si>
  <si>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</si>
  <si>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</si>
  <si>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</si>
  <si>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</si>
  <si>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</si>
  <si>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</si>
  <si>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</si>
  <si>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</si>
  <si>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</si>
  <si>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</si>
  <si>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</si>
  <si>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</si>
  <si>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</si>
  <si>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</si>
  <si>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</si>
  <si>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</si>
  <si>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</si>
  <si>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</si>
  <si>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</si>
  <si>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</si>
  <si>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</si>
  <si>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</si>
  <si>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</si>
  <si>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</si>
  <si>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</si>
  <si>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</si>
  <si>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</si>
  <si>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</si>
  <si>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</si>
  <si>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</si>
  <si>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</si>
  <si>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</si>
  <si>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</si>
  <si>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</si>
  <si>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</si>
  <si>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</si>
  <si>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</si>
  <si>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</si>
  <si>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</si>
  <si>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</si>
  <si>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</si>
  <si>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</si>
  <si>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</si>
  <si>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</si>
  <si>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</si>
  <si>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</si>
  <si>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</si>
  <si>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</si>
  <si>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</si>
  <si>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</si>
  <si>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</si>
  <si>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</si>
  <si>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</si>
  <si>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</si>
  <si>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</si>
  <si>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</si>
  <si>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</si>
  <si>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</si>
  <si>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</si>
  <si>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</si>
  <si>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</si>
  <si>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</si>
  <si>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</si>
  <si>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</si>
  <si>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</si>
  <si>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</si>
  <si>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</si>
  <si>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</si>
  <si>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</si>
  <si>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</si>
  <si>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</si>
  <si>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</si>
  <si>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</si>
  <si>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</si>
  <si>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</si>
  <si>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</si>
  <si>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</si>
  <si>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</si>
  <si>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</si>
  <si>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</si>
  <si>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</si>
  <si>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</si>
  <si>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</si>
  <si>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</si>
  <si>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</si>
  <si>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</si>
  <si>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</si>
  <si>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</si>
  <si>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</si>
  <si>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</si>
  <si>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</si>
  <si>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</si>
  <si>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</si>
  <si>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</si>
  <si>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</si>
  <si>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</si>
  <si>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</si>
  <si>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</si>
  <si>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</si>
  <si>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</si>
  <si>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</si>
  <si>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</si>
  <si>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</si>
  <si>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</si>
  <si>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</si>
  <si>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</si>
  <si>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</si>
  <si>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</si>
  <si>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</si>
  <si>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</si>
  <si>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</si>
  <si>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</si>
  <si>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</si>
  <si>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</si>
  <si>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</si>
  <si>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</si>
  <si>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</si>
  <si>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</si>
  <si>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</si>
  <si>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</si>
  <si>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</si>
  <si>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</si>
  <si>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</si>
  <si>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</si>
  <si>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</si>
  <si>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</si>
  <si>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</si>
  <si>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</si>
  <si>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</si>
  <si>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</si>
  <si>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</si>
  <si>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</si>
  <si>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</si>
  <si>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</si>
  <si>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</si>
  <si>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</si>
  <si>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</si>
  <si>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</si>
  <si>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</si>
  <si>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</si>
  <si>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</si>
  <si>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</si>
  <si>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</si>
  <si>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</si>
  <si>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</si>
  <si>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</si>
  <si>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</si>
  <si>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</si>
  <si>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</si>
  <si>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</si>
  <si>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</si>
  <si>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</si>
  <si>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</si>
  <si>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</si>
  <si>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</si>
  <si>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</si>
  <si>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</si>
  <si>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</si>
  <si>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</si>
  <si>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</si>
  <si>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</si>
  <si>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</si>
  <si>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</si>
  <si>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</si>
  <si>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</si>
  <si>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</si>
  <si>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</si>
  <si>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</si>
  <si>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</si>
  <si>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</si>
  <si>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</si>
  <si>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</si>
  <si>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</si>
  <si>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</si>
  <si>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</si>
  <si>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</si>
  <si>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</si>
  <si>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</si>
  <si>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</si>
  <si>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</si>
  <si>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</si>
  <si>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</si>
  <si>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</si>
  <si>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</si>
  <si>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</si>
  <si>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</si>
  <si>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</si>
  <si>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</si>
  <si>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</si>
  <si>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</si>
  <si>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</si>
  <si>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</si>
  <si>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</si>
  <si>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</si>
  <si>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</si>
  <si>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</si>
  <si>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</si>
  <si>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</si>
  <si>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</si>
  <si>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</si>
  <si>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</si>
  <si>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</si>
  <si>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</si>
  <si>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</si>
  <si>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</si>
  <si>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</si>
  <si>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</si>
  <si>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</si>
  <si>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</si>
  <si>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</si>
  <si>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</si>
  <si>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</si>
  <si>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</si>
  <si>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</si>
  <si>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</si>
  <si>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</si>
  <si>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</si>
  <si>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</si>
  <si>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</si>
  <si>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</si>
  <si>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</si>
  <si>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</si>
  <si>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</si>
  <si>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</si>
  <si>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</si>
  <si>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</si>
  <si>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</si>
  <si>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</si>
  <si>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</si>
  <si>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</si>
  <si>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</si>
  <si>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</si>
  <si>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</si>
  <si>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</si>
  <si>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</si>
  <si>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</si>
  <si>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</si>
  <si>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</si>
  <si>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</si>
  <si>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</si>
  <si>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</si>
  <si>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</si>
  <si>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</si>
  <si>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</si>
  <si>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</si>
  <si>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</si>
  <si>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</si>
  <si>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</si>
  <si>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</si>
  <si>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</si>
  <si>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</si>
  <si>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</si>
  <si>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</si>
  <si>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</si>
  <si>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</si>
  <si>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</si>
  <si>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</si>
  <si>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</si>
  <si>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</si>
  <si>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</si>
  <si>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</si>
  <si>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</si>
  <si>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</si>
  <si>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</si>
  <si>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</si>
  <si>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</si>
  <si>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</si>
  <si>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</si>
  <si>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</si>
  <si>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</si>
  <si>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</si>
  <si>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</si>
  <si>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</si>
  <si>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</si>
  <si>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</si>
  <si>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</si>
  <si>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</si>
  <si>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</si>
  <si>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</si>
  <si>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</si>
  <si>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</si>
  <si>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</si>
  <si>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</si>
  <si>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</si>
  <si>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</si>
  <si>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</si>
  <si>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</si>
  <si>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</si>
  <si>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</si>
  <si>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</si>
  <si>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</si>
  <si>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</si>
  <si>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</si>
  <si>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</si>
  <si>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</si>
  <si>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</si>
  <si>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</si>
  <si>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</si>
  <si>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</si>
  <si>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</si>
  <si>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</si>
  <si>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</si>
  <si>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</si>
  <si>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</si>
  <si>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</si>
  <si>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</si>
  <si>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</si>
  <si>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</si>
  <si>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</si>
  <si>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</si>
  <si>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</si>
  <si>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</si>
  <si>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</si>
  <si>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</si>
  <si>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</si>
  <si>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</si>
  <si>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</si>
  <si>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</si>
  <si>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</si>
  <si>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</si>
  <si>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</si>
  <si>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</si>
  <si>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</si>
  <si>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</si>
  <si>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</si>
  <si>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</si>
  <si>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</si>
  <si>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</si>
  <si>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</si>
  <si>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</si>
  <si>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</si>
  <si>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</si>
  <si>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</si>
  <si>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</si>
  <si>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</si>
  <si>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</si>
  <si>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</si>
  <si>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</si>
  <si>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</si>
  <si>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</si>
  <si>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</si>
  <si>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</si>
  <si>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</si>
  <si>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</si>
  <si>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</si>
  <si>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</si>
  <si>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</si>
  <si>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</si>
  <si>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</si>
  <si>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</si>
  <si>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</si>
  <si>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</si>
  <si>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</si>
  <si>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</si>
  <si>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</si>
  <si>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</si>
  <si>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</si>
  <si>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</si>
  <si>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</si>
  <si>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</si>
  <si>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</si>
  <si>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</si>
  <si>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</si>
  <si>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</si>
  <si>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</si>
  <si>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</si>
  <si>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</si>
  <si>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</si>
  <si>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</si>
  <si>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</si>
  <si>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</si>
  <si>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</si>
  <si>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</si>
  <si>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</si>
  <si>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</si>
  <si>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</si>
  <si>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</si>
  <si>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</si>
  <si>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</si>
  <si>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</si>
  <si>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</si>
  <si>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</si>
  <si>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</si>
  <si>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</si>
  <si>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</si>
  <si>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</si>
  <si>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</si>
  <si>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</si>
  <si>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</si>
  <si>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</si>
  <si>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</si>
  <si>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</si>
  <si>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</si>
  <si>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</si>
  <si>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</si>
  <si>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</si>
  <si>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</si>
  <si>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</si>
  <si>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</si>
  <si>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</si>
  <si>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</si>
  <si>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</si>
  <si>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</si>
  <si>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</si>
  <si>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</si>
  <si>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</si>
  <si>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</si>
  <si>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</si>
  <si>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</si>
  <si>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</si>
  <si>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</si>
  <si>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</si>
  <si>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</si>
  <si>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</si>
  <si>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</si>
  <si>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</si>
  <si>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</si>
  <si>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</si>
  <si>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</si>
  <si>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</si>
  <si>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</si>
  <si>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</si>
  <si>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</si>
  <si>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</si>
  <si>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</si>
  <si>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</si>
  <si>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</si>
  <si>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</si>
  <si>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</si>
  <si>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</si>
  <si>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</si>
  <si>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</si>
  <si>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</si>
  <si>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</si>
  <si>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</si>
  <si>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</si>
  <si>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</si>
  <si>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</si>
  <si>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</si>
  <si>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</si>
  <si>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</si>
  <si>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</si>
  <si>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</si>
  <si>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</si>
  <si>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</si>
  <si>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</si>
  <si>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</si>
  <si>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</si>
  <si>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</si>
  <si>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</si>
  <si>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</si>
  <si>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</si>
  <si>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</si>
  <si>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</si>
  <si>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</si>
  <si>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</si>
  <si>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</si>
  <si>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</si>
  <si>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</si>
  <si>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</si>
  <si>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</si>
  <si>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</si>
  <si>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</si>
  <si>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</si>
  <si>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</si>
  <si>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</si>
  <si>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</si>
  <si>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</si>
  <si>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</si>
  <si>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</si>
  <si>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</si>
  <si>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</si>
  <si>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</si>
  <si>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</si>
  <si>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</si>
  <si>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</si>
  <si>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</si>
  <si>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</si>
  <si>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</si>
  <si>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</si>
  <si>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</si>
  <si>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</si>
  <si>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</si>
  <si>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</si>
  <si>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</si>
  <si>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</si>
  <si>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</si>
  <si>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</si>
  <si>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</si>
  <si>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</si>
  <si>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</si>
  <si>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</si>
  <si>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</si>
  <si>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</si>
  <si>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</si>
  <si>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</si>
  <si>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</si>
  <si>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</si>
  <si>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</si>
  <si>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</si>
  <si>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</si>
  <si>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</si>
  <si>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</si>
  <si>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</si>
  <si>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</si>
  <si>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</si>
  <si>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</si>
  <si>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</si>
  <si>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</si>
  <si>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</si>
  <si>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</si>
  <si>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</si>
  <si>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</si>
  <si>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</si>
  <si>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</si>
  <si>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</si>
  <si>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</si>
  <si>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</si>
  <si>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</si>
  <si>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</si>
  <si>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</si>
  <si>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</si>
  <si>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</si>
  <si>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</si>
  <si>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</si>
  <si>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</si>
  <si>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</si>
  <si>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</si>
  <si>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</si>
  <si>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</si>
  <si>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</si>
  <si>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</si>
  <si>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</si>
  <si>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</si>
  <si>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</si>
  <si>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</si>
  <si>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</si>
  <si>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</si>
  <si>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</si>
  <si>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</si>
  <si>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</si>
  <si>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</si>
  <si>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</si>
  <si>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</si>
  <si>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</si>
  <si>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</si>
  <si>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</si>
  <si>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</si>
  <si>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</si>
  <si>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</si>
  <si>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</si>
  <si>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</si>
  <si>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</si>
  <si>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</si>
  <si>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</si>
  <si>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</si>
  <si>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</si>
  <si>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</si>
  <si>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</si>
  <si>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</si>
  <si>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</si>
  <si>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</si>
  <si>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</si>
  <si>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</si>
  <si>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</si>
  <si>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</si>
  <si>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</si>
  <si>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</si>
  <si>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</si>
  <si>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</si>
  <si>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</si>
  <si>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</si>
  <si>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</si>
  <si>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</si>
  <si>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</si>
  <si>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</si>
  <si>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</si>
  <si>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</si>
  <si>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</si>
  <si>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</si>
  <si>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</si>
  <si>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</si>
  <si>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</si>
  <si>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</si>
  <si>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</si>
  <si>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</si>
  <si>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</si>
  <si>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</si>
  <si>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</si>
  <si>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</si>
  <si>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</si>
  <si>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</si>
  <si>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</si>
  <si>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</si>
  <si>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</si>
  <si>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</si>
  <si>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</si>
  <si>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</si>
  <si>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</si>
  <si>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</si>
  <si>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</si>
  <si>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</si>
  <si>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</si>
  <si>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</si>
  <si>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</si>
  <si>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</si>
  <si>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</si>
  <si>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</si>
  <si>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</si>
  <si>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</si>
  <si>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</si>
  <si>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</si>
  <si>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</si>
  <si>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</si>
  <si>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</si>
  <si>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</si>
  <si>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</si>
  <si>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</si>
  <si>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</si>
  <si>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</si>
  <si>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</si>
  <si>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</si>
  <si>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</si>
  <si>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</si>
  <si>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</si>
  <si>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</si>
  <si>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</si>
  <si>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</si>
  <si>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</si>
  <si>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</si>
  <si>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</si>
  <si>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</si>
  <si>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</si>
  <si>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</si>
  <si>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</si>
  <si>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</si>
  <si>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</si>
  <si>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</si>
  <si>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</si>
  <si>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</si>
  <si>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</si>
  <si>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</si>
  <si>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</si>
  <si>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</si>
  <si>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</si>
  <si>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</si>
  <si>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</si>
  <si>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</si>
  <si>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</si>
  <si>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</si>
  <si>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</si>
  <si>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</si>
  <si>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</si>
  <si>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</si>
  <si>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</si>
  <si>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</si>
  <si>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</si>
  <si>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</si>
  <si>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</si>
  <si>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</si>
  <si>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</si>
  <si>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</si>
  <si>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</si>
  <si>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</si>
  <si>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</si>
  <si>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</si>
  <si>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</si>
  <si>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</si>
  <si>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</si>
  <si>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</si>
  <si>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</si>
  <si>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</si>
  <si>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</si>
  <si>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</si>
  <si>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</si>
  <si>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</si>
  <si>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</si>
  <si>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</si>
  <si>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</si>
  <si>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</si>
  <si>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</si>
  <si>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</si>
  <si>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</si>
  <si>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</si>
  <si>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</si>
  <si>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</si>
  <si>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</si>
  <si>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</si>
  <si>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</si>
  <si>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</si>
  <si>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</si>
  <si>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</si>
  <si>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</si>
  <si>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</si>
  <si>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</si>
  <si>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</si>
  <si>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</si>
  <si>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</si>
  <si>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</si>
  <si>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</si>
  <si>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</si>
  <si>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</si>
  <si>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</si>
  <si>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</si>
  <si>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</si>
  <si>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</si>
  <si>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</si>
  <si>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</si>
  <si>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</si>
  <si>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</si>
  <si>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</si>
  <si>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</si>
  <si>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</si>
  <si>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</si>
  <si>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</si>
  <si>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</si>
  <si>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</si>
  <si>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</si>
  <si>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</si>
  <si>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</si>
  <si>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</si>
  <si>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</si>
  <si>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</si>
  <si>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</si>
  <si>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</si>
  <si>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</si>
  <si>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</si>
  <si>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</si>
  <si>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</si>
  <si>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</si>
  <si>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</si>
  <si>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</si>
  <si>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</si>
  <si>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</si>
  <si>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</si>
  <si>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</si>
  <si>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</si>
  <si>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</si>
  <si>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</si>
  <si>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</si>
  <si>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</si>
  <si>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</si>
  <si>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</si>
  <si>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</si>
  <si>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</si>
  <si>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</si>
  <si>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</si>
  <si>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</si>
  <si>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</si>
  <si>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</si>
  <si>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</si>
  <si>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</si>
  <si>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</si>
  <si>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</si>
  <si>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</si>
  <si>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</si>
  <si>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</si>
  <si>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</si>
  <si>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</si>
  <si>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</si>
  <si>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</si>
  <si>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</si>
  <si>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</si>
  <si>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</si>
  <si>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</si>
  <si>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</si>
  <si>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</si>
  <si>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</si>
  <si>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</si>
  <si>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</si>
  <si>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</si>
  <si>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</si>
  <si>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</si>
  <si>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</si>
  <si>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</si>
  <si>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</si>
  <si>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</si>
  <si>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</si>
  <si>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</si>
  <si>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</si>
  <si>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</si>
  <si>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</si>
  <si>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</si>
  <si>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</si>
  <si>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</si>
  <si>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</si>
  <si>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</si>
  <si>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</si>
  <si>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</si>
  <si>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</si>
  <si>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</si>
  <si>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</si>
  <si>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</si>
  <si>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</si>
  <si>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</si>
  <si>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</si>
  <si>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</si>
  <si>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</si>
  <si>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</si>
  <si>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</si>
  <si>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</si>
  <si>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</si>
  <si>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</si>
  <si>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</si>
  <si>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</si>
  <si>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</si>
  <si>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</si>
  <si>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</si>
  <si>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</si>
  <si>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</si>
  <si>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</si>
  <si>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</si>
  <si>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</si>
  <si>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</si>
  <si>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</si>
  <si>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</si>
  <si>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</si>
  <si>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</si>
  <si>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</si>
  <si>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</si>
  <si>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</si>
  <si>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</si>
  <si>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</si>
  <si>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</si>
  <si>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</si>
  <si>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</si>
  <si>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</si>
  <si>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</si>
  <si>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</si>
  <si>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</si>
  <si>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</si>
  <si>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</si>
  <si>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</si>
  <si>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</si>
  <si>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</si>
  <si>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</si>
  <si>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</si>
  <si>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</si>
  <si>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</si>
  <si>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</si>
  <si>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</si>
  <si>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</si>
  <si>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</si>
  <si>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</si>
  <si>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</si>
  <si>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</si>
  <si>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</si>
  <si>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</si>
  <si>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</si>
  <si>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</si>
  <si>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</si>
  <si>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</si>
  <si>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</si>
  <si>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</si>
  <si>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</si>
  <si>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</si>
  <si>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</si>
  <si>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</si>
  <si>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</si>
  <si>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</si>
  <si>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</si>
  <si>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</si>
  <si>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</si>
  <si>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</si>
  <si>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</si>
  <si>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</si>
  <si>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</si>
  <si>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</si>
  <si>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</si>
  <si>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</si>
  <si>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</si>
  <si>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</si>
  <si>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</si>
  <si>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</si>
  <si>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</si>
  <si>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</si>
  <si>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</si>
  <si>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</si>
  <si>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</si>
  <si>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</si>
  <si>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</si>
  <si>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</si>
  <si>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</si>
  <si>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</si>
  <si>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</si>
  <si>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</si>
  <si>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</si>
  <si>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</si>
  <si>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</si>
  <si>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</si>
  <si>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</si>
  <si>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</si>
  <si>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</si>
  <si>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</si>
  <si>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</si>
  <si>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</si>
  <si>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</si>
  <si>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</si>
  <si>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</si>
  <si>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</si>
  <si>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</si>
  <si>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</si>
  <si>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</si>
  <si>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</si>
  <si>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</si>
  <si>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</si>
  <si>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</si>
  <si>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</si>
  <si>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</si>
  <si>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</si>
  <si>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</si>
  <si>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</si>
  <si>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</si>
  <si>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</si>
  <si>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</si>
  <si>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</si>
  <si>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</si>
  <si>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</si>
  <si>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</si>
  <si>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</si>
  <si>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</si>
  <si>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</si>
  <si>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</si>
  <si>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</si>
  <si>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</si>
  <si>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</si>
  <si>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</si>
  <si>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</si>
  <si>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</si>
  <si>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</si>
  <si>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</si>
  <si>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</si>
  <si>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</si>
  <si>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</si>
  <si>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</si>
  <si>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</si>
  <si>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</si>
  <si>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</si>
  <si>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</si>
  <si>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</si>
  <si>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</si>
  <si>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</si>
  <si>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</si>
  <si>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</si>
  <si>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</si>
  <si>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</si>
  <si>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</si>
  <si>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</si>
  <si>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</si>
  <si>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</si>
  <si>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</si>
  <si>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</si>
  <si>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</si>
  <si>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</si>
  <si>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</si>
  <si>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</si>
  <si>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</si>
  <si>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</si>
  <si>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</si>
  <si>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</si>
  <si>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</si>
  <si>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</si>
  <si>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</si>
  <si>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</si>
  <si>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</si>
  <si>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</si>
  <si>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</si>
  <si>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</si>
  <si>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</si>
  <si>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</si>
  <si>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</si>
  <si>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</si>
  <si>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</si>
  <si>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</si>
  <si>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</si>
  <si>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</si>
  <si>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</si>
  <si>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</si>
  <si>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</si>
  <si>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</si>
  <si>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</si>
  <si>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</si>
  <si>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</si>
  <si>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</si>
  <si>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</si>
  <si>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</si>
  <si>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</si>
  <si>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</si>
  <si>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</si>
  <si>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</si>
  <si>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</si>
  <si>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</si>
  <si>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</si>
  <si>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</si>
  <si>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</si>
  <si>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</si>
  <si>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</si>
  <si>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</si>
  <si>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</si>
  <si>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</si>
  <si>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</si>
  <si>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</si>
  <si>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</si>
  <si>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</si>
  <si>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</si>
  <si>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</si>
  <si>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</si>
  <si>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</si>
  <si>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</si>
  <si>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</si>
  <si>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</si>
  <si>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</si>
  <si>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</si>
  <si>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</si>
  <si>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</si>
  <si>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</si>
  <si>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</si>
  <si>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</si>
  <si>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</si>
  <si>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</si>
  <si>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</si>
  <si>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</si>
  <si>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</si>
  <si>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</si>
  <si>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</si>
  <si>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</si>
  <si>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</si>
  <si>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</si>
  <si>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</si>
  <si>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</si>
  <si>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</si>
  <si>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</si>
  <si>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</si>
  <si>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</si>
  <si>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</si>
  <si>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</si>
  <si>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</si>
  <si>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</si>
  <si>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</si>
  <si>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</si>
  <si>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</si>
  <si>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</si>
  <si>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</si>
  <si>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</si>
  <si>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</si>
  <si>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</si>
  <si>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</si>
  <si>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</si>
  <si>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</si>
  <si>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</si>
  <si>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</si>
  <si>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</si>
  <si>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</si>
  <si>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</si>
  <si>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</si>
  <si>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</si>
  <si>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</si>
  <si>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</si>
  <si>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</si>
  <si>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</si>
  <si>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</si>
  <si>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</si>
  <si>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</si>
  <si>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</si>
  <si>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</si>
  <si>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</si>
  <si>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</si>
  <si>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</si>
  <si>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</si>
  <si>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</si>
  <si>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</si>
  <si>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</si>
  <si>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</si>
  <si>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</si>
  <si>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</si>
  <si>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</si>
  <si>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</si>
  <si>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</si>
  <si>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</si>
  <si>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</si>
  <si>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</si>
  <si>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</si>
  <si>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</si>
  <si>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</si>
  <si>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</si>
  <si>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</si>
  <si>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</si>
  <si>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</si>
  <si>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</si>
  <si>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</si>
  <si>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</si>
  <si>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</si>
  <si>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</si>
  <si>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</si>
  <si>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</si>
  <si>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</si>
  <si>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</si>
  <si>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</si>
  <si>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</si>
  <si>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</si>
  <si>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</si>
  <si>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</si>
  <si>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</si>
  <si>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</si>
  <si>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</si>
  <si>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</si>
  <si>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</si>
  <si>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</si>
  <si>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</si>
  <si>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</si>
  <si>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</si>
  <si>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</si>
  <si>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</si>
  <si>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</si>
  <si>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</si>
  <si>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</si>
  <si>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</si>
  <si>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</si>
  <si>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</si>
  <si>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</si>
  <si>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</si>
  <si>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</si>
  <si>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</si>
  <si>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</si>
  <si>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</si>
  <si>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</si>
  <si>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</si>
  <si>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</si>
  <si>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</si>
  <si>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</si>
  <si>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</si>
  <si>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</si>
  <si>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</si>
  <si>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</si>
  <si>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</si>
  <si>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</si>
  <si>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</si>
  <si>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</si>
  <si>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</si>
  <si>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</si>
  <si>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</si>
  <si>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</si>
  <si>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</si>
  <si>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</si>
  <si>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</si>
  <si>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</si>
  <si>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</si>
  <si>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</si>
  <si>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</si>
  <si>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</si>
  <si>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</si>
  <si>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</si>
  <si>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</si>
  <si>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</si>
  <si>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</si>
  <si>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</si>
  <si>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</si>
  <si>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</si>
  <si>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</si>
  <si>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</si>
  <si>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</si>
  <si>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</si>
  <si>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</si>
  <si>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</si>
  <si>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</si>
  <si>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</si>
  <si>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</si>
  <si>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</si>
  <si>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</si>
  <si>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</si>
  <si>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</si>
  <si>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</si>
  <si>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</si>
  <si>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</si>
  <si>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</si>
  <si>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</si>
  <si>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</si>
  <si>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</si>
  <si>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</si>
  <si>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</si>
  <si>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</si>
  <si>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</si>
  <si>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</si>
  <si>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</si>
  <si>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</si>
  <si>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</si>
  <si>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</si>
  <si>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</si>
  <si>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</si>
  <si>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</si>
  <si>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</si>
  <si>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</si>
  <si>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</si>
  <si>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</si>
  <si>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</si>
  <si>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</si>
  <si>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</si>
  <si>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</si>
  <si>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</si>
  <si>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</si>
  <si>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</si>
  <si>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</si>
  <si>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</si>
  <si>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</si>
  <si>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</si>
  <si>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</si>
  <si>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</si>
  <si>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</si>
  <si>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</si>
  <si>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</si>
  <si>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</si>
  <si>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</si>
  <si>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</si>
  <si>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</si>
  <si>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</si>
  <si>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</si>
  <si>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</si>
  <si>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</si>
  <si>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</si>
  <si>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</si>
  <si>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</si>
  <si>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</si>
  <si>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</si>
  <si>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</si>
  <si>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</si>
  <si>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</si>
  <si>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</si>
  <si>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</si>
  <si>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</si>
  <si>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</si>
  <si>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</si>
  <si>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</si>
  <si>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</si>
  <si>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</si>
  <si>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</si>
  <si>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</si>
  <si>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</si>
  <si>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</si>
  <si>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</si>
  <si>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</si>
  <si>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</si>
  <si>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</si>
  <si>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</si>
  <si>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</si>
  <si>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</si>
  <si>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</si>
  <si>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</si>
  <si>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</si>
  <si>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</si>
  <si>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</si>
  <si>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</si>
  <si>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</si>
  <si>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</si>
  <si>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</si>
  <si>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</si>
  <si>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</si>
  <si>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</si>
  <si>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</si>
  <si>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</si>
  <si>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</si>
  <si>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</si>
  <si>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</si>
  <si>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</si>
  <si>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</si>
  <si>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</si>
  <si>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</si>
  <si>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</si>
  <si>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</si>
  <si>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</si>
  <si>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</si>
  <si>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</si>
  <si>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</si>
  <si>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</si>
  <si>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</si>
  <si>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</si>
  <si>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</si>
  <si>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</si>
  <si>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</si>
  <si>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</si>
  <si>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</si>
  <si>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</si>
  <si>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</si>
  <si>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</si>
  <si>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</si>
  <si>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</si>
  <si>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</si>
  <si>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</si>
  <si>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</si>
  <si>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</si>
  <si>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</si>
  <si>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</si>
  <si>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</si>
  <si>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</si>
  <si>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</si>
  <si>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</si>
  <si>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</si>
  <si>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</si>
  <si>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</si>
  <si>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</si>
  <si>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</si>
  <si>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</si>
  <si>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</si>
  <si>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</si>
  <si>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</si>
  <si>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</si>
  <si>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</si>
  <si>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</si>
  <si>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</si>
  <si>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</si>
  <si>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</si>
  <si>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</si>
  <si>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</si>
  <si>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</si>
  <si>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</si>
  <si>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</si>
  <si>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</si>
  <si>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</si>
  <si>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</si>
  <si>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</si>
  <si>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</si>
  <si>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</si>
  <si>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</si>
  <si>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</si>
  <si>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</si>
  <si>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</si>
  <si>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</si>
  <si>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</si>
  <si>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</si>
  <si>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</si>
  <si>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</si>
  <si>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</si>
  <si>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</si>
  <si>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</si>
  <si>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</si>
  <si>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</si>
  <si>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</si>
  <si>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</si>
  <si>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</si>
  <si>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</si>
  <si>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</si>
  <si>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</si>
  <si>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</si>
  <si>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</si>
  <si>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</si>
  <si>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</si>
  <si>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</si>
  <si>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</si>
  <si>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</si>
  <si>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</si>
  <si>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</si>
  <si>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</si>
  <si>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</si>
  <si>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</si>
  <si>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</si>
  <si>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</si>
  <si>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</si>
  <si>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</si>
  <si>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</si>
  <si>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</si>
  <si>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</si>
  <si>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</si>
  <si>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</si>
  <si>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</si>
  <si>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</si>
  <si>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</si>
  <si>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</si>
  <si>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</si>
  <si>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</si>
  <si>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</si>
  <si>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</si>
  <si>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</si>
  <si>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</si>
  <si>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</si>
  <si>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</si>
  <si>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</si>
  <si>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</si>
  <si>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</si>
  <si>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</si>
  <si>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</si>
  <si>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</si>
  <si>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</si>
  <si>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</si>
  <si>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</si>
  <si>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</si>
  <si>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</si>
  <si>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</si>
  <si>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</si>
  <si>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</si>
  <si>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</si>
  <si>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</si>
  <si>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</si>
  <si>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</si>
  <si>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</si>
  <si>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</si>
  <si>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</si>
  <si>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</si>
  <si>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</si>
  <si>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</si>
  <si>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</si>
  <si>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</si>
  <si>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</si>
  <si>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</si>
  <si>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</si>
  <si>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</si>
  <si>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</si>
  <si>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</si>
  <si>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</si>
  <si>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</si>
  <si>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</si>
  <si>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</si>
  <si>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</si>
  <si>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</si>
  <si>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</si>
  <si>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</si>
  <si>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</si>
  <si>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</si>
  <si>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</si>
  <si>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</si>
  <si>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</si>
  <si>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</si>
  <si>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</si>
  <si>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</si>
  <si>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</si>
  <si>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</si>
  <si>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</si>
  <si>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</si>
  <si>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</si>
  <si>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</si>
  <si>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</si>
  <si>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</si>
  <si>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</si>
  <si>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</si>
  <si>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</si>
  <si>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</si>
  <si>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</si>
  <si>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</si>
  <si>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</si>
  <si>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</si>
  <si>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</si>
  <si>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</si>
  <si>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</si>
  <si>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</si>
  <si>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</si>
  <si>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</si>
  <si>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</si>
  <si>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</si>
  <si>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</si>
  <si>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</si>
  <si>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</si>
  <si>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</si>
  <si>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</si>
  <si>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</si>
  <si>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</si>
  <si>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</si>
  <si>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</si>
  <si>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</si>
  <si>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</si>
  <si>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</si>
  <si>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</si>
  <si>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</si>
  <si>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</si>
  <si>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</si>
  <si>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</si>
  <si>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</si>
  <si>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</si>
  <si>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</si>
  <si>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</si>
  <si>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</si>
  <si>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</si>
  <si>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</si>
  <si>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</si>
  <si>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</si>
  <si>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</si>
  <si>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</si>
  <si>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</si>
  <si>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</si>
  <si>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</si>
  <si>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</si>
  <si>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</si>
  <si>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</si>
  <si>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</si>
  <si>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</si>
  <si>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</si>
  <si>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</si>
  <si>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</si>
  <si>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</si>
  <si>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</si>
  <si>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</si>
  <si>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</si>
  <si>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</si>
  <si>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</si>
  <si>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</si>
  <si>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</si>
  <si>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</si>
  <si>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</si>
  <si>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</si>
  <si>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</si>
  <si>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</si>
  <si>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</si>
  <si>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</si>
  <si>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</si>
  <si>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</si>
  <si>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</si>
  <si>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</si>
  <si>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</si>
  <si>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</si>
  <si>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</si>
  <si>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</si>
  <si>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</si>
  <si>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</si>
  <si>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</si>
  <si>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</si>
  <si>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</si>
  <si>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</si>
  <si>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</si>
  <si>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</si>
  <si>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</si>
  <si>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</si>
  <si>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</si>
  <si>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</si>
  <si>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</si>
  <si>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</si>
  <si>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</si>
  <si>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</si>
  <si>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</si>
  <si>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</si>
  <si>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</si>
  <si>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</si>
  <si>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</si>
  <si>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</si>
  <si>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</si>
  <si>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</si>
  <si>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</si>
  <si>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</si>
  <si>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</si>
  <si>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</si>
  <si>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</si>
  <si>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</si>
  <si>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</si>
  <si>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</si>
  <si>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</si>
  <si>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</si>
  <si>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</si>
  <si>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</si>
  <si>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</si>
  <si>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</si>
  <si>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</si>
  <si>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</si>
  <si>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</si>
  <si>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</si>
  <si>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</si>
  <si>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</si>
  <si>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</si>
  <si>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</si>
  <si>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</si>
  <si>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</si>
  <si>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</si>
  <si>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</si>
  <si>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</si>
  <si>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</si>
  <si>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</si>
  <si>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</si>
  <si>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</si>
  <si>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</si>
  <si>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</si>
  <si>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</si>
  <si>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</si>
  <si>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</si>
  <si>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</si>
  <si>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</si>
  <si>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</si>
  <si>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</si>
  <si>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</si>
  <si>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</si>
  <si>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</si>
  <si>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</si>
  <si>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</si>
  <si>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</si>
  <si>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</si>
  <si>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</si>
  <si>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</si>
  <si>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</si>
  <si>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</si>
  <si>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</si>
  <si>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</si>
  <si>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</si>
  <si>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</si>
  <si>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</si>
  <si>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</si>
  <si>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</si>
  <si>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</si>
  <si>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</si>
  <si>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</si>
  <si>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</si>
  <si>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</si>
  <si>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</si>
  <si>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</si>
  <si>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</si>
  <si>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</si>
  <si>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</si>
  <si>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</si>
  <si>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</si>
  <si>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</si>
  <si>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</si>
  <si>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</si>
  <si>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</si>
  <si>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</si>
  <si>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</si>
  <si>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</si>
  <si>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</si>
  <si>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</si>
  <si>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</si>
  <si>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</si>
  <si>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</si>
  <si>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</si>
  <si>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</si>
  <si>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</si>
  <si>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</si>
  <si>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</si>
  <si>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</si>
  <si>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</si>
  <si>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</si>
  <si>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</si>
  <si>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</si>
  <si>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</si>
  <si>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</si>
  <si>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</si>
  <si>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</si>
  <si>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</si>
  <si>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</si>
  <si>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</si>
  <si>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</si>
  <si>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</si>
  <si>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</si>
  <si>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</si>
  <si>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</si>
  <si>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</si>
  <si>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</si>
  <si>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</si>
  <si>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</si>
  <si>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</si>
  <si>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</si>
  <si>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</si>
  <si>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</si>
  <si>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</si>
  <si>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</si>
  <si>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</si>
  <si>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</si>
  <si>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</si>
  <si>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</si>
  <si>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</si>
  <si>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</si>
  <si>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</si>
  <si>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</si>
  <si>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</si>
  <si>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</si>
  <si>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</si>
  <si>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</si>
  <si>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</si>
  <si>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</si>
  <si>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</si>
  <si>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</si>
  <si>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</si>
  <si>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</si>
  <si>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</si>
  <si>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</si>
  <si>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</si>
  <si>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</si>
  <si>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</si>
  <si>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</si>
  <si>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</si>
  <si>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</si>
  <si>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</si>
  <si>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</si>
  <si>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</si>
  <si>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</si>
  <si>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</si>
  <si>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</si>
  <si>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</si>
  <si>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</si>
  <si>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</si>
  <si>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</si>
  <si>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</si>
  <si>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</si>
  <si>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</si>
  <si>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</si>
  <si>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</si>
  <si>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</si>
  <si>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</si>
  <si>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</si>
  <si>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</si>
  <si>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</si>
  <si>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</si>
  <si>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</si>
  <si>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</si>
  <si>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</si>
  <si>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</si>
  <si>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</si>
  <si>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</si>
  <si>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</si>
  <si>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</si>
  <si>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</si>
  <si>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</si>
  <si>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</si>
  <si>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</si>
  <si>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</si>
  <si>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</si>
  <si>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</si>
  <si>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</si>
  <si>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</si>
  <si>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</si>
  <si>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</si>
  <si>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</si>
  <si>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</si>
  <si>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</si>
  <si>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</si>
  <si>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</si>
  <si>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</si>
  <si>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</si>
  <si>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</si>
  <si>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</si>
  <si>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</si>
  <si>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</si>
  <si>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</si>
  <si>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</si>
  <si>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</si>
  <si>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</si>
  <si>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</si>
  <si>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</si>
  <si>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</si>
  <si>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</si>
  <si>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</si>
  <si>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</si>
  <si>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</si>
  <si>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</si>
  <si>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</si>
  <si>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</si>
  <si>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</si>
  <si>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</si>
  <si>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</si>
  <si>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</si>
  <si>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</si>
  <si>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</si>
  <si>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</si>
  <si>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</si>
  <si>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</si>
  <si>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</si>
  <si>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</si>
  <si>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</si>
  <si>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</si>
  <si>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</si>
  <si>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</si>
  <si>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</si>
  <si>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</si>
  <si>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</si>
  <si>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</si>
  <si>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</si>
  <si>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</si>
  <si>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</si>
  <si>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</si>
  <si>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</si>
  <si>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</si>
  <si>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</si>
  <si>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</si>
  <si>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</si>
  <si>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</si>
  <si>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</si>
  <si>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</si>
  <si>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</si>
  <si>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</si>
  <si>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</si>
  <si>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</si>
  <si>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</si>
  <si>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</si>
  <si>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</si>
  <si>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</si>
  <si>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</si>
  <si>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</si>
  <si>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</si>
  <si>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</si>
  <si>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</si>
  <si>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</si>
  <si>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</si>
  <si>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</si>
  <si>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</si>
  <si>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</si>
  <si>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</si>
  <si>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</si>
  <si>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</si>
  <si>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</si>
  <si>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</si>
  <si>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</si>
  <si>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</si>
  <si>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</si>
  <si>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</si>
  <si>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</si>
  <si>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</si>
  <si>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</si>
  <si>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</si>
  <si>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</si>
  <si>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</si>
  <si>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</si>
  <si>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</si>
  <si>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</si>
  <si>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</si>
  <si>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</si>
  <si>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</si>
  <si>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</si>
  <si>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</si>
  <si>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</si>
  <si>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</si>
  <si>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</si>
  <si>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</si>
  <si>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</si>
  <si>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</si>
  <si>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</si>
  <si>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</si>
  <si>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</si>
  <si>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</si>
  <si>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</si>
  <si>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</si>
  <si>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</si>
  <si>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</si>
  <si>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</si>
  <si>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</si>
  <si>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</si>
  <si>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</si>
  <si>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</si>
  <si>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</si>
  <si>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</si>
  <si>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</si>
  <si>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</si>
  <si>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</si>
  <si>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</si>
  <si>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</si>
  <si>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</si>
  <si>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</si>
  <si>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</si>
  <si>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</si>
  <si>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</si>
  <si>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</si>
  <si>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</si>
  <si>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</si>
  <si>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</si>
  <si>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</si>
  <si>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</si>
  <si>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</si>
  <si>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</si>
  <si>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</si>
  <si>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</si>
  <si>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</si>
  <si>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</si>
  <si>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</si>
  <si>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</si>
  <si>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</si>
  <si>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</si>
  <si>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</si>
  <si>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</si>
  <si>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</si>
  <si>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</si>
  <si>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</si>
  <si>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</si>
  <si>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</si>
  <si>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</si>
  <si>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</si>
  <si>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</si>
  <si>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</si>
  <si>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</si>
  <si>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</si>
  <si>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</si>
  <si>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</si>
  <si>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</si>
  <si>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</si>
  <si>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</si>
  <si>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</si>
  <si>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</si>
  <si>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</si>
  <si>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</si>
  <si>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</si>
  <si>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</si>
  <si>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</si>
  <si>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</si>
  <si>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</si>
  <si>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</si>
  <si>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</si>
  <si>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</si>
  <si>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</si>
  <si>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</si>
  <si>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</si>
  <si>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</si>
  <si>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</si>
  <si>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</si>
  <si>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</si>
  <si>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</si>
  <si>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</si>
  <si>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</si>
  <si>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</si>
  <si>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</si>
  <si>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</si>
  <si>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</si>
  <si>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</si>
  <si>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</si>
  <si>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</si>
  <si>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</si>
  <si>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</si>
  <si>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</si>
  <si>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</si>
  <si>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</si>
  <si>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</si>
  <si>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</si>
  <si>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</si>
  <si>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</si>
  <si>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</si>
  <si>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</si>
  <si>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</si>
  <si>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</si>
  <si>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</si>
  <si>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</si>
  <si>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</si>
  <si>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</si>
  <si>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</si>
  <si>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</si>
  <si>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</si>
  <si>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</si>
  <si>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</si>
  <si>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</si>
  <si>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</si>
  <si>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</si>
  <si>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</si>
  <si>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</si>
  <si>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</si>
  <si>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</si>
  <si>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</si>
  <si>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</si>
  <si>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</si>
  <si>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</si>
  <si>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</si>
  <si>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</si>
  <si>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</si>
  <si>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</si>
  <si>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</si>
  <si>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</si>
  <si>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</si>
  <si>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</si>
  <si>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</si>
  <si>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</si>
  <si>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</si>
  <si>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</si>
  <si>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</si>
  <si>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</si>
  <si>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</si>
  <si>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</si>
  <si>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</si>
  <si>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</si>
  <si>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</si>
  <si>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</si>
  <si>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</si>
  <si>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</si>
  <si>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</si>
  <si>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</si>
  <si>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</si>
  <si>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</si>
  <si>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</si>
  <si>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</si>
  <si>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</si>
  <si>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</si>
  <si>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</si>
  <si>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</si>
  <si>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</si>
  <si>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</si>
  <si>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</si>
  <si>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</si>
  <si>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</si>
  <si>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</si>
  <si>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</si>
  <si>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</si>
  <si>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</si>
  <si>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</si>
  <si>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</si>
  <si>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</si>
  <si>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</si>
  <si>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</si>
  <si>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</si>
  <si>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</si>
  <si>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</si>
  <si>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</si>
  <si>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</si>
  <si>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</si>
  <si>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</si>
  <si>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</si>
  <si>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</si>
  <si>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</si>
  <si>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</si>
  <si>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</si>
  <si>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</si>
  <si>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</si>
  <si>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</si>
  <si>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</si>
  <si>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</si>
  <si>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</si>
  <si>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</si>
  <si>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</si>
  <si>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</si>
  <si>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</si>
  <si>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</si>
  <si>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</si>
  <si>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</si>
  <si>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</si>
  <si>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</si>
  <si>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</si>
  <si>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</si>
  <si>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</si>
  <si>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</si>
  <si>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</si>
  <si>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</si>
  <si>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</si>
  <si>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</si>
  <si>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</si>
  <si>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</si>
  <si>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</si>
  <si>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</si>
  <si>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</si>
  <si>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</si>
  <si>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</si>
  <si>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</si>
  <si>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</si>
  <si>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</si>
  <si>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</si>
  <si>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</si>
  <si>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</si>
  <si>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</si>
  <si>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</si>
  <si>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</si>
  <si>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</si>
  <si>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</si>
  <si>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</si>
  <si>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</si>
  <si>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</si>
  <si>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</si>
  <si>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</si>
  <si>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</si>
  <si>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</si>
  <si>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</si>
  <si>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</si>
  <si>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</si>
  <si>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</si>
  <si>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</si>
  <si>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</si>
  <si>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</si>
  <si>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</si>
  <si>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</si>
  <si>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</si>
  <si>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</si>
  <si>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</si>
  <si>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</si>
  <si>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</si>
  <si>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</si>
  <si>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</si>
  <si>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</si>
  <si>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</si>
  <si>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</si>
  <si>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</si>
  <si>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</si>
  <si>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</si>
  <si>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</si>
  <si>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</si>
  <si>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</si>
  <si>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</si>
  <si>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</si>
  <si>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</si>
  <si>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</si>
  <si>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</si>
  <si>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</si>
  <si>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</si>
  <si>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</si>
  <si>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</si>
  <si>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</si>
  <si>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</si>
  <si>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</si>
  <si>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</si>
  <si>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</si>
  <si>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</si>
  <si>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</si>
  <si>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</si>
  <si>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</si>
  <si>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</si>
  <si>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</si>
  <si>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</si>
  <si>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</si>
  <si>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</si>
  <si>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</si>
  <si>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</si>
  <si>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</si>
  <si>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</si>
  <si>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</si>
  <si>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</si>
  <si>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</si>
  <si>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</si>
  <si>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</si>
  <si>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</si>
  <si>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</si>
  <si>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</si>
  <si>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</si>
  <si>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</si>
  <si>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</si>
  <si>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</si>
  <si>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</si>
  <si>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</si>
  <si>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</si>
  <si>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</si>
  <si>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</si>
  <si>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</si>
  <si>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</si>
  <si>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</si>
  <si>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</si>
  <si>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</si>
  <si>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</si>
  <si>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</si>
  <si>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</si>
  <si>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</si>
  <si>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</si>
  <si>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</si>
  <si>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</si>
  <si>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</si>
  <si>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</si>
  <si>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</si>
  <si>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</si>
  <si>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</si>
  <si>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</si>
  <si>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</si>
  <si>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</si>
  <si>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</si>
  <si>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</si>
  <si>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</si>
  <si>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</si>
  <si>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</si>
  <si>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</si>
  <si>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</si>
  <si>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</si>
  <si>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</si>
  <si>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</si>
  <si>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</si>
  <si>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</si>
  <si>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</si>
  <si>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</si>
  <si>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</si>
  <si>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</si>
  <si>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</si>
  <si>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</si>
  <si>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</si>
  <si>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</si>
  <si>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</si>
  <si>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</si>
  <si>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</si>
  <si>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</si>
  <si>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</si>
  <si>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</si>
  <si>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</si>
  <si>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</si>
  <si>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</si>
  <si>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</si>
  <si>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</si>
  <si>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</si>
  <si>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</si>
  <si>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</si>
  <si>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</si>
  <si>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</si>
  <si>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</si>
  <si>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</si>
  <si>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</si>
  <si>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</si>
  <si>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</si>
  <si>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</si>
  <si>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</si>
  <si>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</si>
  <si>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</si>
  <si>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</si>
  <si>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</si>
  <si>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</si>
  <si>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</si>
  <si>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</si>
  <si>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</si>
  <si>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</si>
  <si>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</si>
  <si>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</si>
  <si>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</si>
  <si>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</si>
  <si>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</si>
  <si>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</si>
  <si>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</si>
  <si>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</si>
  <si>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</si>
  <si>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</si>
  <si>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</si>
  <si>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</si>
  <si>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</si>
  <si>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</si>
  <si>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</si>
  <si>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</si>
  <si>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</si>
  <si>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</si>
  <si>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</si>
  <si>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</si>
  <si>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</si>
  <si>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</si>
  <si>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</si>
  <si>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</si>
  <si>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</si>
  <si>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</si>
  <si>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</si>
  <si>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</si>
  <si>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</si>
  <si>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</si>
  <si>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</si>
  <si>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</si>
  <si>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</si>
  <si>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</si>
  <si>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</si>
  <si>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</si>
  <si>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</si>
  <si>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</si>
  <si>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</si>
  <si>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</si>
  <si>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</si>
  <si>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</si>
  <si>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</si>
  <si>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</si>
  <si>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</si>
  <si>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</si>
  <si>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</si>
  <si>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</si>
  <si>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</si>
  <si>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</si>
  <si>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</si>
  <si>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</si>
  <si>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</si>
  <si>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</si>
  <si>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</si>
  <si>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</si>
  <si>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</si>
  <si>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</si>
  <si>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</si>
  <si>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</si>
  <si>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</si>
  <si>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</si>
  <si>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</si>
  <si>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</si>
  <si>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</si>
  <si>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</si>
  <si>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</si>
  <si>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</si>
  <si>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</si>
  <si>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</si>
  <si>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</si>
  <si>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</si>
  <si>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</si>
  <si>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</si>
  <si>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</si>
  <si>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</si>
  <si>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</si>
  <si>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</si>
  <si>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</si>
  <si>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</si>
  <si>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</si>
  <si>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</si>
  <si>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</si>
  <si>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</si>
  <si>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</si>
  <si>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</si>
  <si>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</si>
  <si>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</si>
  <si>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</si>
  <si>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</si>
  <si>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</si>
  <si>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</si>
  <si>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</si>
  <si>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</si>
  <si>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</si>
  <si>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</si>
  <si>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</si>
  <si>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</si>
  <si>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</si>
  <si>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</si>
  <si>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</si>
  <si>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</si>
  <si>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</si>
  <si>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</si>
  <si>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</si>
  <si>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</si>
  <si>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</si>
  <si>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</si>
  <si>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</si>
  <si>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</si>
  <si>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</si>
  <si>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</si>
  <si>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</si>
  <si>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</si>
  <si>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</si>
  <si>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</si>
  <si>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</si>
  <si>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</si>
  <si>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</si>
  <si>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</si>
  <si>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</si>
  <si>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</si>
  <si>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</si>
  <si>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</si>
  <si>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</si>
  <si>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</si>
  <si>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</si>
  <si>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</si>
  <si>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</si>
  <si>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</si>
  <si>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</si>
  <si>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</si>
  <si>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</si>
  <si>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</si>
  <si>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</si>
  <si>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</si>
  <si>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</si>
  <si>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</si>
  <si>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</si>
  <si>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</si>
  <si>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</si>
  <si>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</si>
  <si>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</si>
  <si>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</si>
  <si>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</si>
  <si>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</si>
  <si>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</si>
  <si>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</si>
  <si>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</si>
  <si>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</si>
  <si>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</si>
  <si>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</si>
  <si>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</si>
  <si>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</si>
  <si>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</si>
  <si>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</si>
  <si>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</si>
  <si>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</si>
  <si>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</si>
  <si>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</si>
  <si>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</si>
  <si>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</si>
  <si>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</si>
  <si>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</si>
  <si>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</si>
  <si>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</si>
  <si>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</si>
  <si>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</si>
  <si>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</si>
  <si>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</si>
  <si>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</si>
  <si>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</si>
  <si>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</si>
  <si>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</si>
  <si>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</si>
  <si>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</si>
  <si>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</si>
  <si>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</si>
  <si>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</si>
  <si>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</si>
  <si>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</si>
  <si>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</si>
  <si>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</si>
  <si>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</si>
  <si>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</si>
  <si>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</si>
  <si>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</si>
  <si>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</si>
  <si>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</si>
  <si>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</si>
  <si>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</si>
  <si>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</si>
  <si>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</si>
  <si>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</si>
  <si>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</si>
  <si>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</si>
  <si>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</si>
  <si>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</si>
  <si>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</si>
  <si>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</si>
  <si>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</si>
  <si>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</si>
  <si>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</si>
  <si>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</si>
  <si>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</si>
  <si>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</si>
  <si>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</si>
  <si>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</si>
  <si>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</si>
  <si>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</si>
  <si>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</si>
  <si>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</si>
  <si>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</si>
  <si>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</si>
  <si>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</si>
  <si>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</si>
  <si>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</si>
  <si>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</si>
  <si>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</si>
  <si>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</si>
  <si>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</si>
  <si>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</si>
  <si>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</si>
  <si>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</si>
  <si>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</si>
  <si>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</si>
  <si>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</si>
  <si>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</si>
  <si>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</si>
  <si>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</si>
  <si>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</si>
  <si>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</si>
  <si>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</si>
  <si>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</si>
  <si>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</si>
  <si>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</si>
  <si>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</si>
  <si>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</si>
  <si>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</si>
  <si>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</si>
  <si>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</si>
  <si>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</si>
  <si>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</si>
  <si>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</si>
  <si>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</si>
  <si>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</si>
  <si>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</si>
  <si>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</si>
  <si>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</si>
  <si>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</si>
  <si>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</si>
  <si>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</si>
  <si>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</si>
  <si>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</si>
  <si>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</si>
  <si>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</si>
  <si>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</si>
  <si>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</si>
  <si>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</si>
  <si>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</si>
  <si>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</si>
  <si>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</si>
  <si>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</si>
  <si>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</si>
  <si>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</si>
  <si>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</si>
  <si>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</si>
  <si>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</si>
  <si>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</si>
  <si>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</si>
  <si>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</si>
  <si>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</si>
  <si>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</si>
  <si>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</si>
  <si>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</si>
  <si>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</si>
  <si>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</si>
  <si>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</si>
  <si>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</si>
  <si>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</si>
  <si>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</si>
  <si>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</si>
  <si>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</si>
  <si>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</si>
  <si>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</si>
  <si>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</si>
  <si>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</si>
  <si>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</si>
  <si>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</si>
  <si>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</si>
  <si>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</si>
  <si>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</si>
  <si>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</si>
  <si>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</si>
  <si>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</si>
  <si>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</si>
  <si>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</si>
  <si>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</si>
  <si>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</si>
  <si>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</si>
  <si>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</si>
  <si>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</si>
  <si>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</si>
  <si>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</si>
  <si>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</si>
  <si>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</si>
  <si>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</si>
  <si>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</si>
  <si>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</si>
  <si>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</si>
  <si>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</si>
  <si>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</si>
  <si>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</si>
  <si>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</si>
  <si>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</si>
  <si>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</si>
  <si>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</si>
  <si>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</si>
  <si>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</si>
  <si>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</si>
  <si>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</si>
  <si>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</si>
  <si>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</si>
  <si>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</si>
  <si>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</si>
  <si>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</si>
  <si>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</si>
  <si>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</si>
  <si>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</si>
  <si>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</si>
  <si>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</si>
  <si>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</si>
  <si>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</si>
  <si>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</si>
  <si>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</si>
  <si>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</si>
  <si>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</si>
  <si>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</si>
  <si>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</si>
  <si>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</si>
  <si>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</si>
  <si>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</si>
  <si>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</si>
  <si>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</si>
  <si>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</si>
  <si>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</si>
  <si>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</si>
  <si>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</si>
  <si>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</si>
  <si>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</si>
  <si>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</si>
  <si>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</si>
  <si>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</si>
  <si>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</si>
  <si>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</si>
  <si>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</si>
  <si>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</si>
  <si>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</si>
  <si>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</si>
  <si>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</si>
  <si>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</si>
  <si>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</si>
  <si>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</si>
  <si>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</si>
  <si>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</si>
  <si>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</si>
  <si>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</si>
  <si>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</si>
  <si>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</si>
  <si>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</si>
  <si>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</si>
  <si>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</si>
  <si>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</si>
  <si>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</si>
  <si>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</si>
  <si>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</si>
  <si>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</si>
  <si>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</si>
  <si>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</si>
  <si>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</si>
  <si>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</si>
  <si>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</si>
  <si>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</si>
  <si>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</si>
  <si>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</si>
  <si>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</si>
  <si>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</si>
  <si>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</si>
  <si>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</si>
  <si>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</si>
  <si>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</si>
  <si>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</si>
  <si>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</si>
  <si>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</si>
  <si>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</si>
  <si>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</si>
  <si>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</si>
  <si>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</si>
  <si>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</si>
  <si>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</si>
  <si>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</si>
  <si>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</si>
  <si>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</si>
  <si>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</si>
  <si>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</si>
  <si>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</si>
  <si>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</si>
  <si>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</si>
  <si>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</si>
  <si>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</si>
  <si>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</si>
  <si>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</si>
  <si>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</si>
  <si>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</si>
  <si>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</si>
  <si>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</si>
  <si>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</si>
  <si>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</si>
  <si>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</si>
  <si>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</si>
  <si>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</si>
  <si>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</si>
  <si>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</si>
  <si>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</si>
  <si>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</si>
  <si>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</si>
  <si>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</si>
  <si>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</si>
  <si>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</si>
  <si>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</si>
  <si>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</si>
  <si>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</si>
  <si>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</si>
  <si>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</si>
  <si>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</si>
  <si>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</si>
  <si>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</si>
  <si>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</si>
  <si>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</si>
  <si>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</si>
  <si>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</si>
  <si>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</si>
  <si>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</si>
  <si>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</si>
  <si>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</si>
  <si>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</si>
  <si>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</si>
  <si>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</si>
  <si>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</si>
  <si>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</si>
  <si>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</si>
  <si>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</si>
  <si>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</si>
  <si>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</si>
  <si>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</si>
  <si>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</si>
  <si>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</si>
  <si>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</si>
  <si>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</si>
  <si>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</si>
  <si>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</si>
  <si>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</si>
  <si>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</si>
  <si>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</si>
  <si>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</si>
  <si>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</si>
  <si>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</si>
  <si>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</si>
  <si>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</si>
  <si>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</si>
  <si>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</si>
  <si>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</si>
  <si>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</si>
  <si>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</si>
  <si>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</si>
  <si>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</si>
  <si>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</si>
  <si>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</si>
  <si>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</si>
  <si>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</si>
  <si>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</si>
  <si>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</si>
  <si>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</si>
  <si>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</si>
  <si>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</si>
  <si>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</si>
  <si>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</si>
  <si>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</si>
  <si>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</si>
  <si>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</si>
  <si>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</si>
  <si>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</si>
  <si>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</si>
  <si>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</si>
  <si>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</si>
  <si>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</si>
  <si>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</si>
  <si>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</si>
  <si>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</si>
  <si>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</si>
  <si>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</si>
  <si>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</si>
  <si>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</si>
  <si>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</si>
  <si>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</si>
  <si>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</si>
  <si>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</si>
  <si>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</si>
  <si>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</si>
  <si>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</si>
  <si>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</si>
  <si>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</si>
  <si>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</si>
  <si>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</si>
  <si>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</si>
  <si>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</si>
  <si>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</si>
  <si>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</si>
  <si>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</si>
  <si>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</si>
  <si>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</si>
  <si>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</si>
  <si>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</si>
  <si>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</si>
  <si>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</si>
  <si>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</si>
  <si>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</si>
  <si>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</si>
  <si>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</si>
  <si>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</si>
  <si>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</si>
  <si>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</si>
  <si>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</si>
  <si>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</si>
  <si>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</si>
  <si>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</si>
  <si>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</si>
  <si>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</si>
  <si>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</si>
  <si>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</si>
  <si>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</si>
  <si>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</si>
  <si>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</si>
  <si>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</si>
  <si>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</si>
  <si>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</si>
  <si>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</si>
  <si>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</si>
  <si>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</si>
  <si>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</si>
  <si>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</si>
  <si>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</si>
  <si>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</si>
  <si>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</si>
  <si>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</si>
  <si>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</si>
  <si>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</si>
  <si>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</si>
  <si>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</si>
  <si>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</si>
  <si>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</si>
  <si>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</si>
  <si>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</si>
  <si>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</si>
  <si>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</si>
  <si>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</si>
  <si>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</si>
  <si>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</si>
  <si>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</si>
  <si>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</si>
  <si>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</si>
  <si>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</si>
  <si>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</si>
  <si>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</si>
  <si>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</si>
  <si>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</si>
  <si>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</si>
  <si>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</si>
  <si>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</si>
  <si>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</si>
  <si>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</si>
  <si>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</si>
  <si>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</si>
  <si>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</si>
  <si>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</si>
  <si>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</si>
  <si>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</si>
  <si>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</si>
  <si>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</si>
  <si>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</si>
  <si>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</si>
  <si>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</si>
  <si>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</si>
  <si>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</si>
  <si>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</si>
  <si>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</si>
  <si>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</si>
  <si>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</si>
  <si>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</si>
  <si>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</si>
  <si>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</si>
  <si>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</si>
  <si>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</si>
  <si>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</si>
  <si>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</si>
  <si>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</si>
  <si>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</si>
  <si>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</si>
  <si>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</si>
  <si>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</si>
  <si>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</si>
  <si>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</si>
  <si>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</si>
  <si>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</si>
  <si>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</si>
  <si>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</si>
  <si>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</si>
  <si>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</si>
  <si>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</si>
  <si>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</si>
  <si>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</si>
  <si>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</si>
  <si>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</si>
  <si>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</si>
  <si>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</si>
  <si>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</si>
  <si>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</si>
  <si>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</si>
  <si>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</si>
  <si>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</si>
  <si>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</si>
  <si>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</si>
  <si>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</si>
  <si>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</si>
  <si>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</si>
  <si>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</si>
  <si>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</si>
  <si>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</si>
  <si>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</si>
  <si>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</si>
  <si>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</si>
  <si>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</si>
  <si>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</si>
  <si>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</si>
  <si>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</si>
  <si>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</si>
  <si>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</si>
  <si>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</si>
  <si>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</si>
  <si>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</si>
  <si>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</si>
  <si>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</si>
  <si>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</si>
  <si>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</si>
  <si>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</si>
  <si>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</si>
  <si>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</si>
  <si>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</si>
  <si>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</si>
  <si>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</si>
  <si>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</si>
  <si>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</si>
  <si>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</si>
  <si>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</si>
  <si>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</si>
  <si>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</si>
  <si>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</si>
  <si>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</si>
  <si>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</si>
  <si>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</si>
  <si>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</si>
  <si>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</si>
  <si>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</si>
  <si>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</si>
  <si>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</si>
  <si>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</si>
  <si>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</si>
  <si>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</si>
  <si>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</si>
  <si>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</si>
  <si>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</si>
  <si>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</si>
  <si>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</si>
  <si>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</si>
  <si>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</si>
  <si>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</si>
  <si>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</si>
  <si>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</si>
  <si>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</si>
  <si>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</si>
  <si>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</si>
  <si>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</si>
  <si>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</si>
  <si>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</si>
  <si>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</si>
  <si>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</si>
  <si>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</si>
  <si>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</si>
  <si>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</si>
  <si>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</si>
  <si>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</si>
  <si>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</si>
  <si>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</si>
  <si>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</si>
  <si>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</si>
  <si>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</si>
  <si>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</si>
  <si>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</si>
  <si>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</si>
  <si>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</si>
  <si>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</si>
  <si>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</si>
  <si>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</si>
  <si>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</si>
  <si>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</si>
  <si>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</si>
  <si>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</si>
  <si>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</si>
  <si>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</si>
  <si>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</si>
  <si>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</si>
  <si>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</si>
  <si>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</si>
  <si>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</si>
  <si>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</si>
  <si>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</si>
  <si>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</si>
  <si>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</si>
  <si>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</si>
  <si>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</si>
  <si>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</si>
  <si>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</si>
  <si>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</si>
  <si>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</si>
  <si>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</si>
  <si>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</si>
  <si>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</si>
  <si>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</si>
  <si>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</si>
  <si>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</si>
  <si>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</si>
  <si>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</si>
  <si>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</si>
  <si>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</si>
  <si>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</si>
  <si>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</si>
  <si>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</si>
  <si>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</si>
  <si>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</si>
  <si>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</si>
  <si>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</si>
  <si>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</si>
  <si>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</si>
  <si>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</si>
  <si>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</si>
  <si>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</si>
  <si>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</si>
  <si>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</si>
  <si>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</si>
  <si>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</si>
  <si>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</si>
  <si>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</si>
  <si>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</si>
  <si>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</si>
  <si>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</si>
  <si>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</si>
  <si>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</si>
  <si>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</si>
  <si>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</si>
  <si>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</si>
  <si>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</si>
  <si>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</si>
  <si>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</si>
  <si>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</si>
  <si>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</si>
  <si>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</si>
  <si>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</si>
  <si>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</si>
  <si>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</si>
  <si>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</si>
  <si>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</si>
  <si>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</si>
  <si>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</si>
  <si>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</si>
  <si>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</si>
  <si>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</si>
  <si>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</si>
  <si>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</si>
  <si>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</si>
  <si>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</si>
  <si>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</si>
  <si>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</si>
  <si>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</si>
  <si>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</si>
  <si>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</si>
  <si>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</si>
  <si>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</si>
  <si>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</si>
  <si>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</si>
  <si>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</si>
  <si>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</si>
  <si>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</si>
  <si>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</si>
  <si>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</si>
  <si>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</si>
  <si>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</si>
  <si>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</si>
  <si>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</si>
  <si>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</si>
  <si>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</si>
  <si>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</si>
  <si>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</si>
  <si>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</si>
  <si>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</si>
  <si>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</si>
  <si>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</si>
  <si>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</si>
  <si>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</si>
  <si>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</si>
  <si>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</si>
  <si>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</si>
  <si>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</si>
  <si>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</si>
  <si>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</si>
  <si>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</si>
  <si>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</si>
  <si>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</si>
  <si>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</si>
  <si>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</si>
  <si>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</si>
  <si>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</si>
  <si>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</si>
  <si>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</si>
  <si>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</si>
  <si>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</si>
  <si>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</si>
  <si>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</si>
  <si>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</si>
  <si>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</si>
  <si>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</si>
  <si>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</si>
  <si>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</si>
  <si>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</si>
  <si>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</si>
  <si>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</si>
  <si>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</si>
  <si>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</si>
  <si>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</si>
  <si>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</si>
  <si>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</si>
  <si>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</si>
  <si>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</si>
  <si>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</si>
  <si>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</si>
  <si>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</si>
  <si>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</si>
  <si>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</si>
  <si>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</si>
  <si>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</si>
  <si>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</si>
  <si>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</si>
  <si>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</si>
  <si>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</si>
  <si>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</si>
  <si>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</si>
  <si>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</si>
  <si>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</si>
  <si>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</si>
  <si>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</si>
  <si>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</si>
  <si>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</si>
  <si>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</si>
  <si>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</si>
  <si>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</si>
  <si>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</si>
  <si>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</si>
  <si>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</si>
  <si>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</si>
  <si>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</si>
  <si>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</si>
  <si>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</si>
  <si>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</si>
  <si>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</si>
  <si>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</si>
  <si>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</si>
  <si>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</si>
  <si>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</si>
  <si>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</si>
  <si>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</si>
  <si>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</si>
  <si>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</si>
  <si>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</si>
  <si>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</si>
  <si>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</si>
  <si>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</si>
  <si>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</si>
  <si>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</si>
  <si>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</si>
  <si>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</si>
  <si>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</si>
  <si>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</si>
  <si>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</si>
  <si>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</si>
  <si>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</si>
  <si>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</si>
  <si>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</si>
  <si>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</si>
  <si>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</si>
  <si>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</si>
  <si>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</si>
  <si>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</si>
  <si>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</si>
  <si>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</si>
  <si>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</si>
  <si>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</si>
  <si>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</si>
  <si>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</si>
  <si>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</si>
  <si>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</si>
  <si>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</si>
  <si>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</si>
  <si>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</si>
  <si>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</si>
  <si>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</si>
  <si>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</si>
  <si>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</si>
  <si>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</si>
  <si>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</si>
  <si>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</si>
  <si>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</si>
  <si>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</si>
  <si>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</si>
  <si>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</si>
  <si>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</si>
  <si>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</si>
  <si>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</si>
  <si>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</si>
  <si>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</si>
  <si>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</si>
  <si>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</si>
  <si>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</si>
  <si>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</si>
  <si>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</si>
  <si>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</si>
  <si>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</si>
  <si>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</si>
  <si>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</si>
  <si>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</si>
  <si>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</si>
  <si>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</si>
  <si>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</si>
  <si>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</si>
  <si>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</si>
  <si>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</si>
  <si>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</si>
  <si>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</si>
  <si>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</si>
  <si>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</si>
  <si>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</si>
  <si>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</si>
  <si>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</si>
  <si>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</si>
  <si>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</si>
  <si>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</si>
  <si>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</si>
  <si>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</si>
  <si>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</si>
  <si>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</si>
  <si>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</si>
  <si>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</si>
  <si>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</si>
  <si>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</si>
  <si>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</si>
  <si>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</si>
  <si>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</si>
  <si>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</si>
  <si>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</si>
  <si>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</si>
  <si>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</si>
  <si>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</si>
  <si>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</si>
  <si>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</si>
  <si>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</si>
  <si>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</si>
  <si>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</si>
  <si>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</si>
  <si>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</si>
  <si>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</si>
  <si>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</si>
  <si>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</si>
  <si>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</si>
  <si>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</si>
  <si>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</si>
  <si>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</si>
  <si>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</si>
  <si>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</si>
  <si>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</si>
  <si>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</si>
  <si>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</si>
  <si>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</si>
  <si>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</si>
  <si>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</si>
  <si>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</si>
  <si>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</si>
  <si>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</si>
  <si>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</si>
  <si>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</si>
  <si>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</si>
  <si>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</si>
  <si>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</si>
  <si>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</si>
  <si>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</si>
  <si>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</si>
  <si>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</si>
  <si>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</si>
  <si>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</si>
  <si>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</si>
  <si>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</si>
  <si>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</si>
  <si>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</si>
  <si>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</si>
  <si>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</si>
  <si>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</si>
  <si>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</si>
  <si>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</si>
  <si>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</si>
  <si>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</si>
  <si>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</si>
  <si>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</si>
  <si>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</si>
  <si>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</si>
  <si>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</si>
  <si>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</si>
  <si>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</si>
  <si>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</si>
  <si>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</si>
  <si>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</si>
  <si>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</si>
  <si>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</si>
  <si>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</si>
  <si>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</si>
  <si>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</si>
  <si>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</si>
  <si>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</si>
  <si>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</si>
  <si>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</si>
  <si>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</si>
  <si>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</si>
  <si>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</si>
  <si>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</si>
  <si>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</si>
  <si>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</si>
  <si>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</si>
  <si>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</si>
  <si>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</si>
  <si>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</si>
  <si>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</si>
  <si>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</si>
  <si>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</si>
  <si>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</si>
  <si>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</si>
  <si>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</si>
  <si>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</si>
  <si>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</si>
  <si>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</si>
  <si>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</si>
  <si>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</si>
  <si>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</si>
  <si>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</si>
  <si>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</si>
  <si>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</si>
  <si>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</si>
  <si>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</si>
  <si>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</si>
  <si>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</si>
  <si>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</si>
  <si>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</si>
  <si>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</si>
  <si>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</si>
  <si>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</si>
  <si>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</si>
  <si>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</si>
  <si>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</si>
  <si>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</si>
  <si>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</si>
  <si>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</si>
  <si>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</si>
  <si>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</si>
  <si>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</si>
  <si>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</si>
  <si>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</si>
  <si>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</si>
  <si>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</si>
  <si>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</si>
  <si>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</si>
  <si>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</si>
  <si>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</si>
  <si>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</si>
  <si>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</si>
  <si>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</si>
  <si>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</si>
  <si>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</si>
  <si>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</si>
  <si>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</si>
  <si>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</si>
  <si>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</si>
  <si>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</si>
  <si>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</si>
  <si>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</si>
  <si>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</si>
  <si>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</si>
  <si>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</si>
  <si>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</si>
  <si>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</si>
  <si>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</si>
  <si>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</si>
  <si>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</si>
  <si>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</si>
  <si>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</si>
  <si>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</si>
  <si>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</si>
  <si>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</si>
  <si>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</si>
  <si>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</si>
  <si>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</si>
  <si>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</si>
  <si>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</si>
  <si>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</si>
  <si>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</si>
  <si>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</si>
  <si>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</si>
  <si>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</si>
  <si>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</si>
  <si>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</si>
  <si>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</si>
  <si>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</si>
  <si>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</si>
  <si>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</si>
  <si>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</si>
  <si>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</si>
  <si>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</si>
  <si>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</si>
  <si>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</si>
  <si>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</si>
  <si>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</si>
  <si>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</si>
  <si>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</si>
  <si>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</si>
  <si>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</si>
  <si>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</si>
  <si>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</si>
  <si>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</si>
  <si>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</si>
  <si>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</si>
  <si>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</si>
  <si>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</si>
  <si>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</si>
  <si>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</si>
  <si>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</si>
  <si>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</si>
  <si>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</si>
  <si>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</si>
  <si>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</si>
  <si>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</si>
  <si>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</si>
  <si>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</si>
  <si>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</si>
  <si>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</si>
  <si>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</si>
  <si>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</si>
  <si>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</si>
  <si>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</si>
  <si>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</si>
  <si>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</si>
  <si>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</si>
  <si>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</si>
  <si>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</si>
  <si>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</si>
  <si>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</si>
  <si>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</si>
  <si>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</si>
  <si>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</si>
  <si>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</si>
  <si>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</si>
  <si>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</si>
  <si>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</si>
  <si>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</si>
  <si>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</si>
  <si>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</si>
  <si>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</si>
  <si>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</si>
  <si>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</si>
  <si>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</si>
  <si>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</si>
  <si>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</si>
  <si>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</si>
  <si>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</si>
  <si>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</si>
  <si>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</si>
  <si>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</si>
  <si>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</si>
  <si>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</si>
  <si>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</si>
  <si>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</si>
  <si>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</si>
  <si>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</si>
  <si>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</si>
  <si>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</si>
  <si>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</si>
  <si>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</si>
  <si>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</si>
  <si>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</si>
  <si>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</si>
  <si>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</si>
  <si>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</si>
  <si>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</si>
  <si>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</si>
  <si>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</si>
  <si>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</si>
  <si>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</si>
  <si>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</si>
  <si>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</si>
  <si>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</si>
  <si>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</si>
  <si>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</si>
  <si>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</si>
  <si>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</si>
  <si>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</si>
  <si>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</si>
  <si>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</si>
  <si>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</si>
  <si>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</si>
  <si>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</si>
  <si>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</si>
  <si>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</si>
  <si>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</si>
  <si>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</si>
  <si>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</si>
  <si>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</si>
  <si>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</si>
  <si>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</si>
  <si>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</si>
  <si>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</si>
  <si>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</si>
  <si>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</si>
  <si>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</si>
  <si>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</si>
  <si>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</si>
  <si>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</si>
  <si>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</si>
  <si>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</si>
  <si>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</si>
  <si>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</si>
  <si>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</si>
  <si>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</si>
  <si>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</si>
  <si>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</si>
  <si>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</si>
  <si>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</si>
  <si>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</si>
  <si>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</si>
  <si>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</si>
  <si>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</si>
  <si>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</si>
  <si>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</si>
  <si>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</si>
  <si>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</si>
  <si>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</si>
  <si>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</si>
  <si>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</si>
  <si>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</si>
  <si>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</si>
  <si>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</si>
  <si>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</si>
  <si>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</si>
  <si>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</si>
  <si>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</si>
  <si>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</si>
  <si>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</si>
  <si>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</si>
  <si>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</si>
  <si>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</si>
  <si>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</si>
  <si>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</si>
  <si>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</si>
  <si>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</si>
  <si>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</si>
  <si>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</si>
  <si>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</si>
  <si>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</si>
  <si>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</si>
  <si>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</si>
  <si>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</si>
  <si>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</si>
  <si>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</si>
  <si>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</si>
  <si>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</si>
  <si>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</si>
  <si>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</si>
  <si>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</si>
  <si>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</si>
  <si>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</si>
  <si>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</si>
  <si>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</si>
  <si>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</si>
  <si>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</si>
  <si>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</si>
  <si>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</si>
  <si>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</si>
  <si>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</si>
  <si>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</si>
  <si>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</si>
  <si>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</si>
  <si>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</si>
  <si>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</si>
  <si>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</si>
  <si>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</si>
  <si>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</si>
  <si>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</si>
  <si>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</si>
  <si>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</si>
  <si>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</si>
  <si>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</si>
  <si>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</si>
  <si>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</si>
  <si>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</si>
  <si>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</si>
  <si>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</si>
  <si>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</si>
  <si>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</si>
  <si>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</si>
  <si>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</si>
  <si>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</si>
  <si>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</si>
  <si>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</si>
  <si>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</si>
  <si>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</si>
  <si>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</si>
  <si>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</si>
  <si>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</si>
  <si>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</si>
  <si>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</si>
  <si>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</si>
  <si>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</si>
  <si>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</si>
  <si>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</si>
  <si>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</si>
  <si>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</si>
  <si>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</si>
  <si>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</si>
  <si>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</si>
  <si>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</si>
  <si>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</si>
  <si>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</si>
  <si>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</si>
  <si>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</si>
  <si>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</si>
  <si>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</si>
  <si>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</si>
  <si>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</si>
  <si>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</si>
  <si>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</si>
  <si>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</si>
  <si>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</si>
  <si>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</si>
  <si>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</si>
  <si>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</si>
  <si>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</si>
  <si>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</si>
  <si>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</si>
  <si>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</si>
  <si>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</si>
  <si>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</si>
  <si>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</si>
  <si>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</si>
  <si>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</si>
  <si>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</si>
  <si>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</si>
  <si>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</si>
  <si>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</si>
  <si>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</si>
  <si>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</si>
  <si>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</si>
  <si>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</si>
  <si>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</si>
  <si>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</si>
  <si>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</si>
  <si>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</si>
  <si>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</si>
  <si>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</si>
  <si>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</si>
  <si>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</si>
  <si>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</si>
  <si>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</si>
  <si>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</si>
  <si>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</si>
  <si>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</si>
  <si>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</si>
  <si>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</si>
  <si>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</si>
  <si>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</si>
  <si>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</si>
  <si>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</si>
  <si>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</si>
  <si>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</si>
  <si>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</si>
  <si>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</si>
  <si>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</si>
  <si>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</si>
  <si>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</si>
  <si>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</si>
  <si>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</si>
  <si>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</si>
  <si>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</si>
  <si>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</si>
  <si>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</si>
  <si>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</si>
  <si>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</si>
  <si>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</si>
  <si>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</si>
  <si>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</si>
  <si>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</si>
  <si>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</si>
  <si>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</si>
  <si>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</si>
  <si>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</si>
  <si>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</si>
  <si>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</si>
  <si>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</si>
  <si>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</si>
  <si>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</si>
  <si>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</si>
  <si>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</si>
  <si>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</si>
  <si>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</si>
  <si>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</si>
  <si>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</si>
  <si>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</si>
  <si>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</si>
  <si>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</si>
  <si>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</si>
  <si>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</si>
  <si>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</si>
  <si>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</si>
  <si>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</si>
  <si>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</si>
  <si>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</si>
  <si>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</si>
  <si>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</si>
  <si>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</si>
  <si>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</si>
  <si>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</si>
  <si>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</si>
  <si>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</si>
  <si>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</si>
  <si>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</si>
  <si>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</si>
  <si>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</si>
  <si>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</si>
  <si>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</si>
  <si>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</si>
  <si>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</si>
  <si>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</si>
  <si>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</si>
  <si>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</si>
  <si>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</si>
  <si>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</si>
  <si>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</si>
  <si>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</si>
  <si>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</si>
  <si>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</si>
  <si>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</si>
  <si>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</si>
  <si>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</si>
  <si>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</si>
  <si>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</si>
  <si>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</si>
  <si>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</si>
  <si>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</si>
  <si>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</si>
  <si>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</si>
  <si>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</si>
  <si>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</si>
  <si>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</si>
  <si>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</si>
  <si>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</si>
  <si>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</si>
  <si>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</si>
  <si>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</si>
  <si>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</si>
  <si>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</si>
  <si>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</si>
  <si>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</si>
  <si>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</si>
  <si>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</si>
  <si>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</si>
  <si>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</si>
  <si>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</si>
  <si>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</si>
  <si>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</si>
  <si>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</si>
  <si>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</si>
  <si>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</si>
  <si>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</si>
  <si>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</si>
  <si>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</si>
  <si>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</si>
  <si>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</si>
  <si>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</si>
  <si>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</si>
  <si>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</si>
  <si>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</si>
  <si>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</si>
  <si>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</si>
  <si>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</si>
  <si>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</si>
  <si>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</si>
  <si>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</si>
  <si>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</si>
  <si>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</si>
  <si>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</si>
  <si>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</si>
  <si>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</si>
  <si>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</si>
  <si>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</si>
  <si>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</si>
  <si>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</si>
  <si>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</si>
  <si>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</si>
  <si>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</si>
  <si>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</si>
  <si>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</si>
  <si>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</si>
  <si>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</si>
  <si>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</si>
  <si>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</si>
  <si>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</si>
  <si>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</si>
  <si>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</si>
  <si>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</si>
  <si>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</si>
  <si>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</si>
  <si>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</si>
  <si>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</si>
  <si>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</si>
  <si>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</si>
  <si>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</si>
  <si>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</si>
  <si>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</si>
  <si>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</si>
  <si>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</si>
  <si>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</si>
  <si>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</si>
  <si>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</si>
  <si>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</si>
  <si>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</si>
  <si>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</si>
  <si>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</si>
  <si>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</si>
  <si>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</si>
  <si>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</si>
  <si>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</si>
  <si>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</si>
  <si>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</si>
  <si>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</si>
  <si>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</si>
  <si>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</si>
  <si>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</si>
  <si>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</si>
  <si>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</si>
  <si>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</si>
  <si>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</si>
  <si>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</si>
  <si>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</si>
  <si>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</si>
  <si>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</si>
  <si>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</si>
  <si>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</si>
  <si>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</si>
  <si>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</si>
  <si>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</si>
  <si>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</si>
  <si>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</si>
  <si>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</si>
  <si>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</si>
  <si>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</si>
  <si>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</si>
  <si>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</si>
  <si>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</si>
  <si>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</si>
  <si>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</si>
  <si>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</si>
  <si>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</si>
  <si>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</si>
  <si>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</si>
  <si>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</si>
  <si>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</si>
  <si>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</si>
  <si>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</si>
  <si>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</si>
  <si>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</si>
  <si>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</si>
  <si>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</si>
  <si>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</si>
  <si>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</si>
  <si>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</si>
  <si>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</si>
  <si>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</si>
  <si>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</si>
  <si>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</si>
  <si>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</si>
  <si>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</si>
  <si>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</si>
  <si>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</si>
  <si>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</si>
  <si>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</si>
  <si>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</si>
  <si>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</si>
  <si>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</si>
  <si>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</si>
  <si>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</si>
  <si>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</si>
  <si>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</si>
  <si>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</si>
  <si>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</si>
  <si>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</si>
  <si>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</si>
  <si>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</si>
  <si>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</si>
  <si>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</si>
  <si>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</si>
  <si>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</si>
  <si>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</si>
  <si>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</si>
  <si>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</si>
  <si>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</si>
  <si>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</si>
  <si>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</si>
  <si>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</si>
  <si>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</si>
  <si>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</si>
  <si>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</si>
  <si>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</si>
  <si>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</si>
  <si>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</si>
  <si>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</si>
  <si>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</si>
  <si>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</si>
  <si>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</si>
  <si>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</si>
  <si>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</si>
  <si>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</si>
  <si>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</si>
  <si>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</si>
  <si>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</si>
  <si>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</si>
  <si>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</si>
  <si>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</si>
  <si>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</si>
  <si>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</si>
  <si>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</si>
  <si>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</si>
  <si>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</si>
  <si>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</si>
  <si>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</si>
  <si>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</si>
  <si>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</si>
  <si>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</si>
  <si>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</si>
  <si>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</si>
  <si>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</si>
  <si>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</si>
  <si>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</si>
  <si>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</si>
  <si>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</si>
  <si>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</si>
  <si>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</si>
  <si>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</si>
  <si>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</si>
  <si>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</si>
  <si>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</si>
  <si>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</si>
  <si>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</si>
  <si>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</si>
  <si>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</si>
  <si>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</si>
  <si>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</si>
  <si>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</si>
  <si>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</si>
  <si>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</si>
  <si>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</si>
  <si>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</si>
  <si>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</si>
  <si>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</si>
  <si>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</si>
  <si>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</si>
  <si>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</si>
  <si>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</si>
  <si>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</si>
  <si>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</si>
  <si>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</si>
  <si>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</si>
  <si>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</si>
  <si>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</si>
  <si>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</si>
  <si>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</si>
  <si>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</si>
  <si>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</si>
  <si>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</si>
  <si>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</si>
  <si>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</si>
  <si>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</si>
  <si>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</si>
  <si>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</si>
  <si>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</si>
  <si>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</si>
  <si>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</si>
  <si>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</si>
  <si>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</si>
  <si>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</si>
  <si>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</si>
  <si>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</si>
  <si>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</si>
  <si>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</si>
  <si>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</si>
  <si>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</si>
  <si>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</si>
  <si>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</si>
  <si>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</si>
  <si>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</si>
  <si>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</si>
  <si>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</si>
  <si>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</si>
  <si>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</si>
  <si>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</si>
  <si>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</si>
  <si>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</si>
  <si>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</si>
  <si>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</si>
  <si>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</si>
  <si>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</si>
  <si>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</si>
  <si>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</si>
  <si>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</si>
  <si>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</si>
  <si>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</si>
  <si>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</si>
  <si>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</si>
  <si>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</si>
  <si>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</si>
  <si>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</si>
  <si>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</si>
  <si>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</si>
  <si>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</si>
  <si>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</si>
  <si>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</si>
  <si>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</si>
  <si>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</si>
  <si>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</si>
  <si>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</si>
  <si>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</si>
  <si>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</si>
  <si>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</si>
  <si>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</si>
  <si>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</si>
  <si>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</si>
  <si>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</si>
  <si>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</si>
  <si>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</si>
  <si>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</si>
  <si>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</si>
  <si>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</si>
  <si>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</si>
  <si>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</si>
  <si>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</si>
  <si>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</si>
  <si>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</si>
  <si>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</si>
  <si>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</si>
  <si>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</si>
  <si>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</si>
  <si>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</si>
  <si>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</si>
  <si>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</si>
  <si>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</si>
  <si>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</si>
  <si>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</si>
  <si>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</si>
  <si>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</si>
  <si>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</si>
  <si>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</si>
  <si>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</si>
  <si>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</si>
  <si>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</si>
  <si>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</si>
  <si>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</si>
  <si>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</si>
  <si>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</si>
  <si>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</si>
  <si>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</si>
  <si>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</si>
  <si>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</si>
  <si>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</si>
  <si>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</si>
  <si>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</si>
  <si>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</si>
  <si>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</si>
  <si>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</si>
  <si>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</si>
  <si>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</si>
  <si>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</si>
  <si>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</si>
  <si>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</si>
  <si>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</si>
  <si>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</si>
  <si>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</si>
  <si>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</si>
  <si>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</si>
  <si>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</si>
  <si>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</si>
  <si>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</si>
  <si>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</si>
  <si>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</si>
  <si>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</si>
  <si>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</si>
  <si>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</si>
  <si>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</si>
  <si>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</si>
  <si>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</si>
  <si>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</si>
  <si>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</si>
  <si>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</si>
  <si>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</si>
  <si>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</si>
  <si>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</si>
  <si>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</si>
  <si>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</si>
  <si>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</si>
  <si>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</si>
  <si>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</si>
  <si>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</si>
  <si>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</si>
  <si>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</si>
  <si>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</si>
  <si>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</si>
  <si>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</si>
  <si>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</si>
  <si>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</si>
  <si>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</si>
  <si>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</si>
  <si>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</si>
  <si>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</si>
  <si>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</si>
  <si>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</si>
  <si>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</si>
  <si>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</si>
  <si>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</si>
  <si>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</si>
  <si>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</si>
  <si>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</si>
  <si>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</si>
  <si>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</si>
  <si>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</si>
  <si>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</si>
  <si>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</si>
  <si>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</si>
  <si>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</si>
  <si>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</si>
  <si>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</si>
  <si>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</si>
  <si>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</si>
  <si>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</si>
  <si>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</si>
  <si>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</si>
  <si>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</si>
  <si>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</si>
  <si>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</si>
  <si>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</si>
  <si>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</si>
  <si>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</si>
  <si>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</si>
  <si>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</si>
  <si>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</si>
  <si>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</si>
  <si>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</si>
  <si>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</si>
  <si>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</si>
  <si>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</si>
  <si>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</si>
  <si>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</si>
  <si>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</si>
  <si>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</si>
  <si>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</si>
  <si>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</si>
  <si>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</si>
  <si>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</si>
  <si>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</si>
  <si>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</si>
  <si>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</si>
  <si>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</si>
  <si>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</si>
  <si>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</si>
  <si>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</si>
  <si>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</si>
  <si>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</si>
  <si>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</si>
  <si>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</si>
  <si>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</si>
  <si>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</si>
  <si>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</si>
  <si>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</si>
  <si>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</si>
  <si>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</si>
  <si>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</si>
  <si>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</si>
  <si>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</si>
  <si>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</si>
  <si>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</si>
  <si>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</si>
  <si>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</si>
  <si>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</si>
  <si>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</si>
  <si>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</si>
  <si>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</si>
  <si>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</si>
  <si>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</si>
  <si>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</si>
  <si>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</si>
  <si>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</si>
  <si>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</si>
  <si>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</si>
  <si>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</si>
  <si>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</si>
  <si>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</si>
  <si>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</si>
  <si>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</si>
  <si>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</si>
  <si>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</si>
  <si>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</si>
  <si>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</si>
  <si>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</si>
  <si>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</si>
  <si>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</si>
  <si>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</si>
  <si>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</si>
  <si>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</si>
  <si>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</si>
  <si>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</si>
  <si>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</si>
  <si>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</si>
  <si>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</si>
  <si>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</si>
  <si>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</si>
  <si>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</si>
  <si>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</si>
  <si>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</si>
  <si>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</si>
  <si>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</si>
  <si>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</si>
  <si>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</si>
  <si>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</si>
  <si>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</si>
  <si>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</si>
  <si>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</si>
  <si>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</si>
  <si>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</si>
  <si>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</si>
  <si>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</si>
  <si>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</si>
  <si>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</si>
  <si>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</si>
  <si>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</si>
  <si>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</si>
  <si>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</si>
  <si>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</si>
  <si>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</si>
  <si>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</si>
  <si>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</si>
  <si>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</si>
  <si>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</si>
  <si>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</si>
  <si>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</si>
  <si>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</si>
  <si>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</si>
  <si>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</si>
  <si>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</si>
  <si>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</si>
  <si>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</si>
  <si>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</si>
  <si>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</si>
  <si>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</si>
  <si>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</si>
  <si>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</si>
  <si>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</si>
  <si>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</si>
  <si>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</si>
  <si>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</si>
  <si>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</si>
  <si>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</si>
  <si>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</si>
  <si>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</si>
  <si>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</si>
  <si>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</si>
  <si>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</si>
  <si>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</si>
  <si>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</si>
  <si>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</si>
  <si>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</si>
  <si>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</si>
  <si>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</si>
  <si>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</si>
  <si>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</si>
  <si>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</si>
  <si>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</si>
  <si>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</si>
  <si>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</si>
  <si>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</si>
  <si>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</si>
  <si>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</si>
  <si>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</si>
  <si>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</si>
  <si>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</si>
  <si>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</si>
  <si>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</si>
  <si>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</si>
  <si>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</si>
  <si>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</si>
  <si>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</si>
  <si>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</si>
  <si>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</si>
  <si>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</si>
  <si>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</si>
  <si>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</si>
  <si>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</si>
  <si>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</si>
  <si>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</si>
  <si>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</si>
  <si>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</si>
  <si>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</si>
  <si>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</si>
  <si>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</si>
  <si>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</si>
  <si>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</si>
  <si>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</si>
  <si>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</si>
  <si>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</si>
  <si>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</si>
  <si>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</si>
  <si>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</si>
  <si>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</si>
  <si>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</si>
  <si>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</si>
  <si>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</si>
  <si>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</si>
  <si>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</si>
  <si>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</si>
  <si>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</si>
  <si>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</si>
  <si>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</si>
  <si>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</si>
  <si>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</si>
  <si>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</si>
  <si>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</si>
  <si>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</si>
  <si>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</si>
  <si>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</si>
  <si>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</si>
  <si>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</si>
  <si>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</si>
  <si>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</si>
  <si>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</si>
  <si>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</si>
  <si>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</si>
  <si>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</si>
  <si>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</si>
  <si>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</si>
  <si>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</si>
  <si>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</si>
  <si>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</si>
  <si>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</si>
  <si>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</si>
  <si>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</si>
  <si>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</si>
  <si>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</si>
  <si>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</si>
  <si>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</si>
  <si>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</si>
  <si>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</si>
  <si>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</si>
  <si>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</si>
  <si>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</si>
  <si>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</si>
  <si>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</si>
  <si>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</si>
  <si>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</si>
  <si>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</si>
  <si>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</si>
  <si>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</si>
  <si>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</si>
  <si>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</si>
  <si>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</si>
  <si>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</si>
  <si>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</si>
  <si>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</si>
  <si>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</si>
  <si>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</si>
  <si>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</si>
  <si>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</si>
  <si>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</si>
  <si>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</si>
  <si>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</si>
  <si>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</si>
  <si>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</si>
  <si>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</si>
  <si>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</si>
  <si>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</si>
  <si>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</si>
  <si>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</si>
  <si>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</si>
  <si>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</si>
  <si>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</si>
  <si>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</si>
  <si>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</si>
  <si>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</si>
  <si>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</si>
  <si>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</si>
  <si>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</si>
  <si>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</si>
  <si>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</si>
  <si>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</si>
  <si>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</si>
  <si>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</si>
  <si>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</si>
  <si>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</si>
  <si>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</si>
  <si>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</si>
  <si>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</si>
  <si>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</si>
  <si>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</si>
  <si>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</si>
  <si>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</si>
  <si>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</si>
  <si>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</si>
  <si>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</si>
  <si>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</si>
  <si>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</si>
  <si>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</si>
  <si>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</si>
  <si>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</si>
  <si>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</si>
  <si>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</si>
  <si>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</si>
  <si>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</si>
  <si>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</si>
  <si>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</si>
  <si>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</si>
  <si>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</si>
  <si>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</si>
  <si>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</si>
  <si>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</si>
  <si>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</si>
  <si>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</si>
  <si>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</si>
  <si>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</si>
  <si>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</si>
  <si>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</si>
  <si>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</si>
  <si>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</si>
  <si>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</si>
  <si>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</si>
  <si>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</si>
  <si>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</si>
  <si>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</si>
  <si>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</si>
  <si>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</si>
  <si>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</si>
  <si>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</si>
  <si>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</si>
  <si>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</si>
  <si>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</si>
  <si>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</si>
  <si>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</si>
  <si>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</si>
  <si>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</si>
  <si>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</si>
  <si>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</si>
  <si>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</si>
  <si>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</si>
  <si>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</si>
  <si>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</si>
  <si>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</si>
  <si>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</si>
  <si>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</si>
  <si>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</si>
  <si>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</si>
  <si>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</si>
  <si>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</si>
  <si>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</si>
  <si>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</si>
  <si>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</si>
  <si>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</si>
  <si>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</si>
  <si>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</si>
  <si>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</si>
  <si>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</si>
  <si>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</si>
  <si>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</si>
  <si>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</si>
  <si>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</si>
  <si>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</si>
  <si>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</si>
  <si>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</si>
  <si>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</si>
  <si>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</si>
  <si>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</si>
  <si>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</si>
  <si>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</si>
  <si>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</si>
  <si>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</si>
  <si>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</si>
  <si>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</si>
  <si>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</si>
  <si>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</si>
  <si>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</si>
  <si>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</si>
  <si>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</si>
  <si>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</si>
  <si>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</si>
  <si>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</si>
  <si>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</si>
  <si>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</si>
  <si>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</si>
  <si>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</si>
  <si>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</si>
  <si>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</si>
  <si>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</si>
  <si>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</si>
  <si>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</si>
  <si>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</si>
  <si>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</si>
  <si>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</si>
  <si>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</si>
  <si>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</si>
  <si>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</si>
  <si>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</si>
  <si>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</si>
  <si>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</si>
  <si>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</si>
  <si>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</si>
  <si>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</si>
  <si>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</si>
  <si>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</si>
  <si>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</si>
  <si>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</si>
  <si>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</si>
  <si>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</si>
  <si>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</si>
  <si>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</si>
  <si>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</si>
  <si>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</si>
  <si>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</si>
  <si>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</si>
  <si>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</si>
  <si>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</si>
  <si>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</si>
  <si>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</si>
  <si>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</si>
  <si>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</si>
  <si>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</si>
  <si>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</si>
  <si>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</si>
  <si>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</si>
  <si>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</si>
  <si>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</si>
  <si>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</si>
  <si>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</si>
  <si>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</si>
  <si>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</si>
  <si>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</si>
  <si>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</si>
  <si>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</si>
  <si>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</si>
  <si>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</si>
  <si>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</si>
  <si>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</si>
  <si>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</si>
  <si>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</si>
  <si>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</si>
  <si>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</si>
  <si>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</si>
  <si>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</si>
  <si>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</si>
  <si>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</si>
  <si>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</si>
  <si>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</si>
  <si>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</si>
  <si>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</si>
  <si>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</si>
  <si>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</si>
  <si>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</si>
  <si>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</si>
  <si>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</si>
  <si>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</si>
  <si>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</si>
  <si>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</si>
  <si>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</si>
  <si>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</si>
  <si>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</si>
  <si>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</si>
  <si>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</si>
  <si>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</si>
  <si>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</si>
  <si>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</si>
  <si>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</si>
  <si>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</si>
  <si>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</si>
  <si>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</si>
  <si>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</si>
  <si>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</si>
  <si>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</si>
  <si>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</si>
  <si>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</si>
  <si>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</si>
  <si>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</si>
  <si>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</si>
  <si>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</si>
  <si>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</si>
  <si>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</si>
  <si>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</si>
  <si>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</si>
  <si>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</si>
  <si>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</si>
  <si>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</si>
  <si>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</si>
  <si>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</si>
  <si>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</si>
  <si>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</si>
  <si>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</si>
  <si>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</si>
  <si>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</si>
  <si>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</si>
  <si>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</si>
  <si>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</si>
  <si>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</si>
  <si>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</si>
  <si>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</si>
  <si>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</si>
  <si>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</si>
  <si>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</si>
  <si>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</si>
  <si>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</si>
  <si>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</si>
  <si>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</si>
  <si>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</si>
  <si>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</si>
  <si>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</si>
  <si>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</si>
  <si>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</si>
  <si>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</si>
  <si>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</si>
  <si>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</si>
  <si>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</si>
  <si>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</si>
  <si>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</si>
  <si>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</si>
  <si>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</si>
  <si>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</si>
  <si>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</si>
  <si>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</si>
  <si>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</si>
  <si>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</si>
  <si>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</si>
  <si>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</si>
  <si>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</si>
  <si>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</si>
  <si>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</si>
  <si>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</si>
  <si>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</si>
  <si>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</si>
  <si>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</si>
  <si>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</si>
  <si>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</si>
  <si>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</si>
  <si>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</si>
  <si>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</si>
  <si>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</si>
  <si>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</si>
  <si>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</si>
  <si>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</si>
  <si>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</si>
  <si>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</si>
  <si>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</si>
  <si>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</si>
  <si>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</si>
  <si>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</si>
  <si>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</si>
  <si>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</si>
  <si>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</si>
  <si>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</si>
  <si>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</si>
  <si>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</si>
  <si>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</si>
  <si>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</si>
  <si>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</si>
  <si>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</si>
  <si>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</si>
  <si>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</si>
  <si>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</si>
  <si>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</si>
  <si>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</si>
  <si>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</si>
  <si>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</si>
  <si>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</si>
  <si>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</si>
  <si>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</si>
  <si>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</si>
  <si>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</si>
  <si>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</si>
  <si>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</si>
  <si>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</si>
  <si>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</si>
  <si>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</si>
  <si>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</si>
  <si>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</si>
  <si>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</si>
  <si>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</si>
  <si>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</si>
  <si>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</si>
  <si>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</si>
  <si>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</si>
  <si>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</si>
  <si>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</si>
  <si>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</si>
  <si>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</si>
  <si>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</si>
  <si>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</si>
  <si>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</si>
  <si>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</si>
  <si>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</si>
  <si>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</si>
  <si>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</si>
  <si>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</si>
  <si>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</si>
  <si>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</si>
  <si>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</si>
  <si>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</si>
  <si>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</si>
  <si>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</si>
  <si>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</si>
  <si>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</si>
  <si>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</si>
  <si>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</si>
  <si>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</si>
  <si>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</si>
  <si>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</si>
  <si>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</si>
  <si>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</si>
  <si>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</si>
  <si>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</si>
  <si>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</si>
  <si>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</si>
  <si>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</si>
  <si>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</si>
  <si>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</si>
  <si>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</si>
  <si>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</si>
  <si>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</si>
  <si>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</si>
  <si>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</si>
  <si>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</si>
  <si>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</si>
  <si>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</si>
  <si>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</si>
  <si>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</si>
  <si>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</si>
  <si>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</si>
  <si>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</si>
  <si>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</si>
  <si>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</si>
  <si>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</si>
  <si>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</si>
  <si>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</si>
  <si>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</si>
  <si>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</si>
  <si>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</si>
  <si>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</si>
  <si>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</si>
  <si>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</si>
  <si>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</si>
  <si>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</si>
  <si>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</si>
  <si>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</si>
  <si>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</si>
  <si>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</si>
  <si>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</si>
  <si>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</si>
  <si>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</si>
  <si>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</si>
  <si>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</si>
  <si>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</si>
  <si>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</si>
  <si>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</si>
  <si>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</si>
  <si>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</si>
  <si>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</si>
  <si>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</si>
  <si>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</si>
  <si>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</si>
  <si>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</si>
  <si>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</si>
  <si>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</si>
  <si>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</si>
  <si>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</si>
  <si>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</si>
  <si>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</si>
  <si>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</si>
  <si>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</si>
  <si>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</si>
  <si>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</si>
  <si>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</si>
  <si>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</si>
  <si>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</si>
  <si>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</si>
  <si>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</si>
  <si>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</si>
  <si>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</si>
  <si>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</si>
  <si>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</si>
  <si>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</si>
  <si>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</si>
  <si>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</si>
  <si>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</si>
  <si>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</si>
  <si>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</si>
  <si>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</si>
  <si>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</si>
  <si>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</si>
  <si>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</si>
  <si>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</si>
  <si>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</si>
  <si>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</si>
  <si>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</si>
  <si>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</si>
  <si>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</si>
  <si>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</si>
  <si>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</si>
  <si>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</si>
  <si>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</si>
  <si>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</si>
  <si>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</si>
  <si>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</si>
  <si>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</si>
  <si>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</si>
  <si>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</si>
  <si>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</si>
  <si>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</si>
  <si>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</si>
  <si>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</si>
  <si>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</si>
  <si>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</si>
  <si>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</si>
  <si>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</si>
  <si>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</si>
  <si>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</si>
  <si>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</si>
  <si>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</si>
  <si>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</si>
  <si>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</si>
  <si>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</si>
  <si>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</si>
  <si>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</si>
  <si>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</si>
  <si>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</si>
  <si>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</si>
  <si>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</si>
  <si>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</si>
  <si>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</si>
  <si>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</si>
  <si>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</si>
  <si>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</si>
  <si>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</si>
  <si>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</si>
  <si>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</si>
  <si>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</si>
  <si>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</si>
  <si>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</si>
  <si>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</si>
  <si>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</si>
  <si>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</si>
  <si>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</si>
  <si>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</si>
  <si>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</si>
  <si>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</si>
  <si>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</si>
  <si>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</si>
  <si>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</si>
  <si>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</si>
  <si>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</si>
  <si>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</si>
  <si>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</si>
  <si>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</si>
  <si>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</si>
  <si>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</si>
  <si>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</si>
  <si>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</si>
  <si>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</si>
  <si>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</si>
  <si>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</si>
  <si>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</si>
  <si>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</si>
  <si>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</si>
  <si>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</si>
  <si>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</si>
  <si>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</si>
  <si>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</si>
  <si>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</si>
  <si>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</si>
  <si>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</si>
  <si>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</si>
  <si>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</si>
  <si>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</si>
  <si>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</si>
  <si>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</si>
  <si>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</si>
  <si>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</si>
  <si>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</si>
  <si>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</si>
  <si>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</si>
  <si>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</si>
  <si>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</si>
  <si>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</si>
  <si>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</si>
  <si>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</si>
  <si>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</si>
  <si>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</si>
  <si>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</si>
  <si>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</si>
  <si>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</si>
  <si>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</si>
  <si>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</si>
  <si>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</si>
  <si>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</si>
  <si>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</si>
  <si>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</si>
  <si>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</si>
  <si>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</si>
  <si>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</si>
  <si>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</si>
  <si>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</si>
  <si>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</si>
  <si>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</si>
  <si>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</si>
  <si>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</si>
  <si>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</si>
  <si>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</si>
  <si>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</si>
  <si>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</si>
  <si>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</si>
  <si>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</si>
  <si>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</si>
  <si>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</si>
  <si>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</si>
  <si>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</si>
  <si>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</si>
  <si>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</si>
  <si>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</si>
  <si>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</si>
  <si>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</si>
  <si>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</si>
  <si>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</si>
  <si>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</si>
  <si>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</si>
  <si>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</si>
  <si>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</si>
  <si>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</si>
  <si>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</si>
  <si>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</si>
  <si>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</si>
  <si>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</si>
  <si>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</si>
  <si>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</si>
  <si>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</si>
  <si>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</si>
  <si>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</si>
  <si>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</si>
  <si>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</si>
  <si>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</si>
  <si>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</si>
  <si>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</si>
  <si>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</si>
  <si>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</si>
  <si>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</si>
  <si>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</si>
  <si>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</si>
  <si>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</si>
  <si>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</si>
  <si>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</si>
  <si>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</si>
  <si>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</si>
  <si>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</si>
  <si>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</si>
  <si>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</si>
  <si>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</si>
  <si>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</si>
  <si>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</si>
  <si>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</si>
  <si>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</si>
  <si>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</si>
  <si>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</si>
  <si>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</si>
  <si>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</si>
  <si>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</si>
  <si>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</si>
  <si>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</si>
  <si>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</si>
  <si>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</si>
  <si>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</si>
  <si>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</si>
  <si>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</si>
  <si>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</si>
  <si>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</si>
  <si>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</si>
  <si>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</si>
  <si>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</si>
  <si>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</si>
  <si>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</si>
  <si>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</si>
  <si>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</si>
  <si>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</si>
  <si>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</si>
  <si>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</si>
  <si>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</si>
  <si>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</si>
  <si>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</si>
  <si>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</si>
  <si>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</si>
  <si>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</si>
  <si>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</si>
  <si>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</si>
  <si>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</si>
  <si>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</si>
  <si>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</si>
  <si>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</si>
  <si>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</si>
  <si>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</si>
  <si>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</si>
  <si>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</si>
  <si>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</si>
  <si>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</si>
  <si>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</si>
  <si>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</si>
  <si>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</si>
  <si>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</si>
  <si>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</si>
  <si>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</si>
  <si>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</si>
  <si>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</si>
  <si>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</si>
  <si>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</si>
  <si>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</si>
  <si>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</si>
  <si>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</si>
  <si>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</si>
  <si>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</si>
  <si>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</si>
  <si>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</si>
  <si>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</si>
  <si>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</si>
  <si>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</si>
  <si>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</si>
  <si>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</si>
  <si>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</si>
  <si>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</si>
  <si>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</si>
  <si>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</si>
  <si>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</si>
  <si>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</si>
  <si>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</si>
  <si>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</si>
  <si>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</si>
  <si>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</si>
  <si>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</si>
  <si>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</si>
  <si>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</si>
  <si>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</si>
  <si>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</si>
  <si>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</si>
  <si>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</si>
  <si>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</si>
  <si>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</si>
  <si>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</si>
  <si>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</si>
  <si>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</si>
  <si>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</si>
  <si>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</si>
  <si>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</si>
  <si>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</si>
  <si>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</si>
  <si>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</si>
  <si>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</si>
  <si>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</si>
  <si>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</si>
  <si>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</si>
  <si>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</si>
  <si>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</si>
  <si>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</si>
  <si>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</si>
  <si>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</si>
  <si>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</si>
  <si>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</si>
  <si>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</si>
  <si>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</si>
  <si>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</si>
  <si>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</si>
  <si>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</si>
  <si>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</si>
  <si>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</si>
  <si>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</si>
  <si>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</si>
  <si>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</si>
  <si>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</si>
  <si>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</si>
  <si>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</si>
  <si>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</si>
  <si>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</si>
  <si>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</si>
  <si>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</si>
  <si>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</si>
  <si>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</si>
  <si>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</si>
  <si>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</si>
  <si>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</si>
  <si>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</si>
  <si>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</si>
  <si>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</si>
  <si>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</si>
  <si>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</si>
  <si>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</si>
  <si>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</si>
  <si>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</si>
  <si>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</si>
  <si>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</si>
  <si>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</si>
  <si>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</si>
  <si>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</si>
  <si>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</si>
  <si>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</si>
  <si>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</si>
  <si>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</si>
  <si>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</si>
  <si>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</si>
  <si>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</si>
  <si>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</si>
  <si>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</si>
  <si>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</si>
  <si>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</si>
  <si>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</si>
  <si>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</si>
  <si>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</si>
  <si>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</si>
  <si>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</si>
  <si>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</si>
  <si>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</si>
  <si>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</si>
  <si>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</si>
  <si>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</si>
  <si>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</si>
  <si>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</si>
  <si>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</si>
  <si>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</si>
  <si>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</si>
  <si>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</si>
  <si>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</si>
  <si>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</si>
  <si>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</si>
  <si>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</si>
  <si>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</si>
  <si>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</si>
  <si>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</si>
  <si>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</si>
  <si>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</si>
  <si>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</si>
  <si>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</si>
  <si>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</si>
  <si>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</si>
  <si>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</si>
  <si>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</si>
  <si>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</si>
  <si>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</si>
  <si>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</si>
  <si>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</si>
  <si>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</si>
  <si>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</si>
  <si>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</si>
  <si>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</si>
  <si>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</si>
  <si>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</si>
  <si>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</si>
  <si>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</si>
  <si>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</si>
  <si>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</si>
  <si>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</si>
  <si>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</si>
  <si>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</si>
  <si>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</si>
  <si>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</si>
  <si>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</si>
  <si>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</si>
  <si>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</si>
  <si>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</si>
  <si>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</si>
  <si>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</si>
  <si>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</si>
  <si>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</si>
  <si>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</si>
  <si>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</si>
  <si>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</si>
  <si>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</si>
  <si>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</si>
  <si>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</si>
  <si>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</si>
  <si>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</si>
  <si>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</si>
  <si>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</si>
  <si>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</si>
  <si>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</si>
  <si>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</si>
  <si>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</si>
  <si>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</si>
  <si>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</si>
  <si>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</si>
  <si>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</si>
  <si>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</si>
  <si>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</si>
  <si>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</si>
  <si>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</si>
  <si>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</si>
  <si>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</si>
  <si>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</si>
  <si>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</si>
  <si>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</si>
  <si>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</si>
  <si>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</si>
  <si>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</si>
  <si>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</si>
  <si>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</si>
  <si>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</si>
  <si>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</si>
  <si>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</si>
  <si>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</si>
  <si>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</si>
  <si>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</si>
  <si>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</si>
  <si>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</si>
  <si>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</si>
  <si>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</si>
  <si>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</si>
  <si>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</si>
  <si>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</si>
  <si>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</si>
  <si>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</si>
  <si>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</si>
  <si>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</si>
  <si>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</si>
  <si>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</si>
  <si>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</si>
  <si>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</si>
  <si>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</si>
  <si>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</si>
  <si>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</si>
  <si>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</si>
  <si>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</si>
  <si>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</si>
  <si>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</si>
  <si>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</si>
  <si>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</si>
  <si>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</si>
  <si>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</si>
  <si>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</si>
  <si>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</si>
  <si>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</si>
  <si>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</si>
  <si>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</si>
  <si>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</si>
  <si>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</si>
  <si>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</si>
  <si>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</si>
  <si>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</si>
  <si>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</si>
  <si>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</si>
  <si>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</si>
  <si>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</si>
  <si>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</si>
  <si>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</si>
  <si>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</si>
  <si>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</si>
  <si>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</si>
  <si>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</si>
  <si>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</si>
  <si>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</si>
  <si>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</si>
  <si>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</si>
  <si>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</si>
  <si>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</si>
  <si>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</si>
  <si>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</si>
  <si>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</si>
  <si>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</si>
  <si>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</si>
  <si>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</si>
  <si>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</si>
  <si>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</si>
  <si>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</si>
  <si>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</si>
  <si>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</si>
  <si>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</si>
  <si>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</si>
  <si>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</si>
  <si>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</si>
  <si>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</si>
  <si>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</si>
  <si>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</si>
  <si>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</si>
  <si>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</si>
  <si>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</si>
  <si>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</si>
  <si>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</si>
  <si>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</si>
  <si>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</si>
  <si>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</si>
  <si>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</si>
  <si>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</si>
  <si>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</si>
  <si>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</si>
  <si>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</si>
  <si>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</si>
  <si>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</si>
  <si>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</si>
  <si>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</si>
  <si>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</si>
  <si>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</si>
  <si>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</si>
  <si>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</si>
  <si>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</si>
  <si>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</si>
  <si>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</si>
  <si>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</si>
  <si>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</si>
  <si>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</si>
  <si>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</si>
  <si>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</si>
  <si>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</si>
  <si>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</si>
  <si>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</si>
  <si>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</si>
  <si>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</si>
  <si>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</si>
  <si>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</si>
  <si>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</si>
  <si>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</si>
  <si>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</si>
  <si>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</si>
  <si>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</si>
  <si>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</si>
  <si>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</si>
  <si>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</si>
  <si>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</si>
  <si>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</si>
  <si>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</si>
  <si>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</si>
  <si>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</si>
  <si>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</si>
  <si>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</si>
  <si>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</si>
  <si>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</si>
  <si>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</si>
  <si>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</si>
  <si>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</si>
  <si>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</si>
  <si>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</si>
  <si>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</si>
  <si>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</si>
  <si>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</si>
  <si>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</si>
  <si>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</si>
  <si>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</si>
  <si>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</si>
  <si>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</si>
  <si>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</si>
  <si>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</si>
  <si>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</si>
  <si>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</si>
  <si>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</si>
  <si>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</si>
  <si>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</si>
  <si>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</si>
  <si>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</si>
  <si>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</si>
  <si>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</si>
  <si>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</si>
  <si>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</si>
  <si>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</si>
  <si>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</si>
  <si>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</si>
  <si>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</si>
  <si>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</si>
  <si>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</si>
  <si>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</si>
  <si>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</si>
  <si>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</si>
  <si>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</si>
  <si>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</si>
  <si>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</si>
  <si>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</si>
  <si>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</si>
  <si>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</si>
  <si>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</si>
  <si>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</si>
  <si>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</si>
  <si>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</si>
  <si>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</si>
  <si>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</si>
  <si>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</si>
  <si>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</si>
  <si>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</si>
  <si>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</si>
  <si>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</si>
  <si>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</si>
  <si>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</si>
  <si>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</si>
  <si>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</si>
  <si>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</si>
  <si>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</si>
  <si>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</si>
  <si>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</si>
  <si>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</si>
  <si>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</si>
  <si>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</si>
  <si>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</si>
  <si>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</si>
  <si>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</si>
  <si>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</si>
  <si>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</si>
  <si>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</si>
  <si>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</si>
  <si>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</si>
  <si>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</si>
  <si>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</si>
  <si>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</si>
  <si>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</si>
  <si>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</si>
  <si>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</si>
  <si>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</si>
  <si>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</si>
  <si>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</si>
  <si>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</si>
  <si>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</si>
  <si>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</si>
  <si>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</si>
  <si>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</si>
  <si>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</si>
  <si>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</si>
  <si>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</si>
  <si>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</si>
  <si>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</si>
  <si>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</si>
  <si>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</si>
  <si>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</si>
  <si>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</si>
  <si>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</si>
  <si>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</si>
  <si>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</si>
  <si>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</si>
  <si>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</si>
  <si>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</si>
  <si>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</si>
  <si>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</si>
  <si>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</si>
  <si>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</si>
  <si>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</si>
  <si>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</si>
  <si>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</si>
  <si>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</si>
  <si>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</si>
  <si>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</si>
  <si>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</si>
  <si>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</si>
  <si>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</si>
  <si>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</si>
  <si>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</si>
  <si>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</si>
  <si>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</si>
  <si>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</si>
  <si>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</si>
  <si>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</si>
  <si>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</si>
  <si>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</si>
  <si>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</si>
  <si>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</si>
  <si>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</si>
  <si>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</si>
  <si>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</si>
  <si>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</si>
  <si>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</si>
  <si>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</si>
  <si>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</si>
  <si>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</si>
  <si>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</si>
  <si>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</si>
  <si>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</si>
  <si>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</si>
  <si>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</si>
  <si>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</si>
  <si>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</si>
  <si>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</si>
  <si>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</si>
  <si>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</si>
  <si>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</si>
  <si>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</si>
  <si>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</si>
  <si>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</si>
  <si>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</si>
  <si>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</si>
  <si>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</si>
  <si>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</si>
  <si>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</si>
  <si>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</si>
  <si>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</si>
  <si>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</si>
  <si>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</si>
  <si>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</si>
  <si>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</si>
  <si>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</si>
  <si>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</si>
  <si>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</si>
  <si>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</si>
  <si>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</si>
  <si>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</si>
  <si>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</si>
  <si>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</si>
  <si>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</si>
  <si>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</si>
  <si>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</si>
  <si>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</si>
  <si>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</si>
  <si>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</si>
  <si>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</si>
  <si>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</si>
  <si>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</si>
  <si>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</si>
  <si>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</si>
  <si>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</si>
  <si>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</si>
  <si>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</si>
  <si>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</si>
  <si>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</si>
  <si>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</si>
  <si>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</si>
  <si>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</si>
  <si>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</si>
  <si>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</si>
  <si>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</si>
  <si>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</si>
  <si>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</si>
  <si>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</si>
  <si>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</si>
  <si>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</si>
  <si>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</si>
  <si>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</si>
  <si>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</si>
  <si>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</si>
  <si>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</si>
  <si>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</si>
  <si>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</si>
  <si>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</si>
  <si>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</si>
  <si>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</si>
  <si>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</si>
  <si>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</si>
  <si>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</si>
  <si>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</si>
  <si>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</si>
  <si>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</si>
  <si>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</si>
  <si>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</si>
  <si>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</si>
  <si>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</si>
  <si>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</si>
  <si>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</si>
  <si>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</si>
  <si>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</si>
  <si>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</si>
  <si>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</si>
  <si>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</si>
  <si>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</si>
  <si>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</si>
  <si>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</si>
  <si>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</si>
  <si>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</si>
  <si>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</si>
  <si>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</si>
  <si>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</si>
  <si>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</si>
  <si>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</si>
  <si>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</si>
  <si>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</si>
  <si>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</si>
  <si>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</si>
  <si>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</si>
  <si>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</si>
  <si>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</si>
  <si>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</si>
  <si>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</si>
  <si>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</si>
  <si>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</si>
  <si>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</si>
  <si>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</si>
  <si>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</si>
  <si>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</si>
  <si>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</si>
  <si>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</si>
  <si>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</si>
  <si>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</si>
  <si>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</si>
  <si>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</si>
  <si>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</si>
  <si>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</si>
  <si>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</si>
  <si>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</si>
  <si>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</si>
  <si>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</si>
  <si>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</si>
  <si>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</si>
  <si>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</si>
  <si>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</si>
  <si>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</si>
  <si>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</si>
  <si>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</si>
  <si>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</si>
  <si>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</si>
  <si>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</si>
  <si>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</si>
  <si>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</si>
  <si>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</si>
  <si>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</si>
  <si>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</si>
  <si>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</si>
  <si>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</si>
  <si>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</si>
  <si>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</si>
  <si>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</si>
  <si>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</si>
  <si>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</si>
  <si>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</si>
  <si>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</si>
  <si>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</si>
  <si>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</si>
  <si>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</si>
  <si>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</si>
  <si>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</si>
  <si>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</si>
  <si>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</si>
  <si>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</si>
  <si>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</si>
  <si>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</si>
  <si>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</si>
  <si>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</si>
  <si>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</si>
  <si>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</si>
  <si>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</si>
  <si>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</si>
  <si>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</si>
  <si>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</si>
  <si>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</si>
  <si>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</si>
  <si>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</si>
  <si>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</si>
  <si>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</si>
  <si>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</si>
  <si>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</si>
  <si>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</si>
  <si>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</si>
  <si>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</si>
  <si>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</si>
  <si>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</si>
  <si>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</si>
  <si>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</si>
  <si>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</si>
  <si>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</si>
  <si>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</si>
  <si>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</si>
  <si>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</si>
  <si>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</si>
  <si>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</si>
  <si>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</si>
  <si>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</si>
  <si>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</si>
  <si>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</si>
  <si>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</si>
  <si>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</si>
  <si>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</si>
  <si>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</si>
  <si>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</si>
  <si>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</si>
  <si>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</si>
  <si>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</si>
  <si>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</si>
  <si>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</si>
  <si>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</si>
  <si>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</si>
  <si>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</si>
  <si>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</si>
  <si>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</si>
  <si>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</si>
  <si>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</si>
  <si>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</si>
  <si>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</si>
  <si>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</si>
  <si>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</si>
  <si>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</si>
  <si>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</si>
  <si>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</si>
  <si>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</si>
  <si>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</si>
  <si>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</si>
  <si>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</si>
  <si>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</si>
  <si>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</si>
  <si>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</si>
  <si>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</si>
  <si>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</si>
  <si>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</si>
  <si>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</si>
  <si>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</si>
  <si>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</si>
  <si>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</si>
  <si>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</si>
  <si>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</si>
  <si>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</si>
  <si>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</si>
  <si>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</si>
  <si>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</si>
  <si>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</si>
  <si>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</si>
  <si>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</si>
  <si>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</si>
  <si>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</si>
  <si>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</si>
  <si>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</si>
  <si>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</si>
  <si>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</si>
  <si>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</si>
  <si>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</si>
  <si>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</si>
  <si>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</si>
  <si>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</si>
  <si>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</si>
  <si>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</si>
  <si>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</si>
  <si>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</si>
  <si>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</si>
  <si>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</si>
  <si>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</si>
  <si>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</si>
  <si>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</si>
  <si>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</si>
  <si>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</si>
  <si>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</si>
  <si>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</si>
  <si>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</si>
  <si>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</si>
  <si>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</si>
  <si>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</si>
  <si>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</si>
  <si>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</si>
  <si>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</si>
  <si>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</si>
  <si>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</si>
  <si>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</si>
  <si>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</si>
  <si>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</si>
  <si>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</si>
  <si>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</si>
  <si>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</si>
  <si>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</si>
  <si>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</si>
  <si>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</si>
  <si>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</si>
  <si>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</si>
  <si>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</si>
  <si>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</si>
  <si>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</si>
  <si>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</si>
  <si>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</si>
  <si>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</si>
  <si>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</si>
  <si>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</si>
  <si>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</si>
  <si>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</si>
  <si>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</si>
  <si>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</si>
  <si>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</si>
  <si>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</si>
  <si>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</si>
  <si>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</si>
  <si>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</si>
  <si>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</si>
  <si>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</si>
  <si>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</si>
  <si>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</si>
  <si>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</si>
  <si>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</si>
  <si>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</si>
  <si>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</si>
  <si>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</si>
  <si>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</si>
  <si>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</si>
  <si>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</si>
  <si>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</si>
  <si>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</si>
  <si>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</si>
  <si>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</si>
  <si>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</si>
  <si>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</si>
  <si>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</si>
  <si>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</si>
  <si>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</si>
  <si>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</si>
  <si>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</si>
  <si>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</si>
  <si>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</si>
  <si>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</si>
  <si>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</si>
  <si>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</si>
  <si>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</si>
  <si>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</si>
  <si>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</si>
  <si>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</si>
  <si>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</si>
  <si>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</si>
  <si>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</si>
  <si>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</si>
  <si>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</si>
  <si>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</si>
  <si>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</si>
  <si>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</si>
  <si>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</si>
  <si>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</si>
  <si>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</si>
  <si>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</si>
  <si>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</si>
  <si>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</si>
  <si>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</si>
  <si>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</si>
  <si>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</si>
  <si>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</si>
  <si>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</si>
  <si>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</si>
  <si>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</si>
  <si>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</si>
  <si>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</si>
  <si>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</si>
  <si>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</si>
  <si>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</si>
  <si>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</si>
  <si>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</si>
  <si>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</si>
  <si>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</si>
  <si>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</si>
  <si>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</si>
  <si>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</si>
  <si>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</si>
  <si>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</si>
  <si>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</si>
  <si>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</si>
  <si>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</si>
  <si>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</si>
  <si>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</si>
  <si>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</si>
  <si>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</si>
  <si>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</si>
  <si>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</si>
  <si>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</si>
  <si>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</si>
  <si>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</si>
  <si>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</si>
  <si>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</si>
  <si>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</si>
  <si>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</si>
  <si>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</si>
  <si>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</si>
  <si>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</si>
  <si>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</si>
  <si>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</si>
  <si>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</si>
  <si>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</si>
  <si>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</si>
  <si>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</si>
  <si>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</si>
  <si>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</si>
  <si>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</si>
  <si>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</si>
  <si>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</si>
  <si>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</si>
  <si>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</si>
  <si>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</si>
  <si>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</si>
  <si>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</si>
  <si>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</si>
  <si>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</si>
  <si>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</si>
  <si>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</si>
  <si>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</si>
  <si>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</si>
  <si>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</si>
  <si>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</si>
  <si>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</si>
  <si>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</si>
  <si>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</si>
  <si>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</si>
  <si>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</si>
  <si>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</si>
  <si>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</si>
  <si>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</si>
  <si>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</si>
  <si>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</si>
  <si>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</si>
  <si>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</si>
  <si>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</si>
  <si>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</si>
  <si>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</si>
  <si>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</si>
  <si>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</si>
  <si>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</si>
  <si>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</si>
  <si>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</si>
  <si>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</si>
  <si>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</si>
  <si>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</si>
  <si>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</si>
  <si>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</si>
  <si>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</si>
  <si>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</si>
  <si>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</si>
  <si>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</si>
  <si>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</si>
  <si>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</si>
  <si>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</si>
  <si>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</si>
  <si>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</si>
  <si>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</si>
  <si>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</si>
  <si>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</si>
  <si>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</si>
  <si>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</si>
  <si>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</si>
  <si>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</si>
  <si>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</si>
  <si>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</si>
  <si>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</si>
  <si>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</si>
  <si>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</si>
  <si>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</si>
  <si>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</si>
  <si>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</si>
  <si>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</si>
  <si>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</si>
  <si>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</si>
  <si>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</si>
  <si>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</si>
  <si>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</si>
  <si>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</si>
  <si>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</si>
  <si>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</si>
  <si>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</si>
  <si>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</si>
  <si>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</si>
  <si>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</si>
  <si>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</si>
  <si>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</si>
  <si>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</si>
  <si>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</si>
  <si>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</si>
  <si>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</si>
  <si>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</si>
  <si>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</si>
  <si>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</si>
  <si>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</si>
  <si>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</si>
  <si>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</si>
  <si>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</si>
  <si>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</si>
  <si>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</si>
  <si>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</si>
  <si>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</si>
  <si>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</si>
  <si>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</si>
  <si>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</si>
  <si>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</si>
  <si>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</si>
  <si>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</si>
  <si>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</si>
  <si>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</si>
  <si>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</si>
  <si>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</si>
  <si>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</si>
  <si>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</si>
  <si>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</si>
  <si>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</si>
  <si>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</si>
  <si>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</si>
  <si>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</si>
  <si>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</si>
  <si>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</si>
  <si>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</si>
  <si>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</si>
  <si>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</si>
  <si>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</si>
  <si>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</si>
  <si>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</si>
  <si>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</si>
  <si>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</si>
  <si>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</si>
  <si>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</si>
  <si>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</si>
  <si>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</si>
  <si>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</si>
  <si>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</si>
  <si>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</si>
  <si>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</si>
  <si>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</si>
  <si>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</si>
  <si>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</si>
  <si>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</si>
  <si>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</si>
  <si>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</si>
  <si>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</si>
  <si>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</si>
  <si>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</si>
  <si>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</si>
  <si>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</si>
  <si>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</si>
  <si>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</si>
  <si>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</si>
  <si>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</si>
  <si>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</si>
  <si>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</si>
  <si>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</si>
  <si>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</si>
  <si>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</si>
  <si>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</si>
  <si>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</si>
  <si>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</si>
  <si>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</si>
  <si>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</si>
  <si>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</si>
  <si>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</si>
  <si>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</si>
  <si>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</si>
  <si>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</si>
  <si>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</si>
  <si>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</si>
  <si>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</si>
  <si>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</si>
  <si>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</si>
  <si>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</si>
  <si>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</si>
  <si>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</si>
  <si>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</si>
  <si>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</si>
  <si>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</si>
  <si>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</si>
  <si>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</si>
  <si>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</si>
  <si>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</si>
  <si>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</si>
  <si>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</si>
  <si>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</si>
  <si>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</si>
  <si>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</si>
  <si>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</si>
  <si>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</si>
  <si>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</si>
  <si>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</si>
  <si>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</si>
  <si>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</si>
  <si>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</si>
  <si>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</si>
  <si>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</si>
  <si>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</si>
  <si>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</si>
  <si>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</si>
  <si>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</si>
  <si>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</si>
  <si>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</si>
  <si>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</si>
  <si>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</si>
  <si>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</si>
  <si>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</si>
  <si>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</si>
  <si>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</si>
  <si>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</si>
  <si>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</si>
  <si>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</si>
  <si>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</si>
  <si>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</si>
  <si>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</si>
  <si>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</si>
  <si>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</si>
  <si>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</si>
  <si>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</si>
  <si>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</si>
  <si>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</si>
  <si>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</si>
  <si>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</si>
  <si>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</si>
  <si>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</si>
  <si>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</si>
  <si>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</si>
  <si>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</si>
  <si>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</si>
  <si>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</si>
  <si>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</si>
  <si>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</si>
  <si>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</si>
  <si>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</si>
  <si>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</si>
  <si>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</si>
  <si>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</si>
  <si>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</si>
  <si>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</si>
  <si>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</si>
  <si>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</si>
  <si>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</si>
  <si>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</si>
  <si>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</si>
  <si>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</si>
  <si>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</si>
  <si>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</si>
  <si>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</si>
  <si>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</si>
  <si>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</si>
  <si>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</si>
  <si>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</si>
  <si>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</si>
  <si>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</si>
  <si>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</si>
  <si>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</si>
  <si>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</si>
  <si>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</si>
  <si>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</si>
  <si>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</si>
  <si>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</si>
  <si>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</si>
  <si>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</si>
  <si>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</si>
  <si>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</si>
  <si>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</si>
  <si>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</si>
  <si>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</si>
  <si>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</si>
  <si>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</si>
  <si>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</si>
  <si>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</si>
  <si>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</si>
  <si>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</si>
  <si>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</si>
  <si>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</si>
  <si>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</si>
  <si>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</si>
  <si>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</si>
  <si>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</si>
  <si>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</si>
  <si>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</si>
  <si>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</si>
  <si>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</si>
  <si>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</si>
  <si>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</si>
  <si>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</si>
  <si>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</si>
  <si>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</si>
  <si>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</si>
  <si>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</si>
  <si>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</si>
  <si>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</si>
  <si>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</si>
  <si>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</si>
  <si>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</si>
  <si>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</si>
  <si>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</si>
  <si>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</si>
  <si>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</si>
  <si>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</si>
  <si>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</si>
  <si>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</si>
  <si>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</si>
  <si>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</si>
  <si>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</si>
  <si>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</si>
  <si>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</si>
  <si>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</si>
  <si>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</si>
  <si>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</si>
  <si>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</si>
  <si>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</si>
  <si>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</si>
  <si>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</si>
  <si>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</si>
  <si>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</si>
  <si>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</si>
  <si>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</si>
  <si>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</si>
  <si>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</si>
  <si>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</si>
  <si>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</si>
  <si>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</si>
  <si>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</si>
  <si>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</si>
  <si>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</si>
  <si>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</si>
  <si>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</si>
  <si>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</si>
  <si>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</si>
  <si>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</si>
  <si>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</si>
  <si>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</si>
  <si>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</si>
  <si>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</si>
  <si>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</si>
  <si>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</si>
  <si>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</si>
  <si>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</si>
  <si>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</si>
  <si>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</si>
  <si>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</si>
  <si>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</si>
  <si>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</si>
  <si>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</si>
  <si>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</si>
  <si>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</si>
  <si>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</si>
  <si>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</si>
  <si>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</si>
  <si>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</si>
  <si>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</si>
  <si>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</si>
  <si>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</si>
  <si>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</si>
  <si>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</si>
  <si>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</si>
  <si>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</si>
  <si>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</si>
  <si>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</si>
  <si>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</si>
  <si>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</si>
  <si>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</si>
  <si>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</si>
  <si>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</si>
  <si>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</si>
  <si>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</si>
  <si>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</si>
  <si>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</si>
  <si>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</si>
  <si>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</si>
  <si>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</si>
  <si>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</si>
  <si>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</si>
  <si>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</si>
  <si>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</si>
  <si>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</si>
  <si>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</si>
  <si>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</si>
  <si>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</si>
  <si>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</si>
  <si>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</si>
  <si>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</si>
  <si>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</si>
  <si>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</si>
  <si>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</si>
  <si>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</si>
  <si>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</si>
  <si>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</si>
  <si>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</si>
  <si>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</si>
  <si>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</si>
  <si>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</si>
  <si>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</si>
  <si>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</si>
  <si>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</si>
  <si>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</si>
  <si>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</si>
  <si>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</si>
  <si>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</si>
  <si>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</si>
  <si>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</si>
  <si>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</si>
  <si>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</si>
  <si>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</si>
  <si>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</si>
  <si>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</si>
  <si>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</si>
  <si>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</si>
  <si>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</si>
  <si>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</si>
  <si>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</si>
  <si>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</si>
  <si>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</si>
  <si>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</si>
  <si>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</si>
  <si>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</si>
  <si>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</si>
  <si>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</si>
  <si>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</si>
  <si>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</si>
  <si>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</si>
  <si>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</si>
  <si>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</si>
  <si>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</si>
  <si>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</si>
  <si>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</si>
  <si>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</si>
  <si>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</si>
  <si>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</si>
  <si>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</si>
  <si>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</si>
  <si>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</si>
  <si>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</si>
  <si>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</si>
  <si>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</si>
  <si>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</si>
  <si>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</si>
  <si>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</si>
  <si>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</si>
  <si>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</si>
  <si>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</si>
  <si>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</si>
  <si>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</si>
  <si>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</si>
  <si>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</si>
  <si>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</si>
  <si>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</si>
  <si>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</si>
  <si>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</si>
  <si>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</si>
  <si>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</si>
  <si>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</si>
  <si>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</si>
  <si>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</si>
  <si>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</si>
  <si>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</si>
  <si>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</si>
  <si>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</si>
  <si>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</si>
  <si>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</si>
  <si>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</si>
  <si>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</si>
  <si>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</si>
  <si>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</si>
  <si>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</si>
  <si>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</si>
  <si>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</si>
  <si>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</si>
  <si>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</si>
  <si>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</si>
  <si>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</si>
  <si>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</si>
  <si>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</si>
  <si>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</si>
  <si>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</si>
  <si>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</si>
  <si>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</si>
  <si>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</si>
  <si>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</si>
  <si>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</si>
  <si>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</si>
  <si>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</si>
  <si>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</si>
  <si>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</si>
  <si>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</si>
  <si>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</si>
  <si>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</si>
  <si>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</si>
  <si>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</si>
  <si>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</si>
  <si>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</si>
  <si>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</si>
  <si>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</si>
  <si>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</si>
  <si>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</si>
  <si>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</si>
  <si>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</si>
  <si>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</si>
  <si>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</si>
  <si>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</si>
  <si>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</si>
  <si>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</si>
  <si>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</si>
  <si>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</si>
  <si>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</si>
  <si>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</si>
  <si>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</si>
  <si>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</si>
  <si>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</si>
  <si>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</si>
  <si>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</si>
  <si>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</si>
  <si>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</si>
  <si>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</si>
  <si>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</si>
  <si>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</si>
  <si>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</si>
  <si>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</si>
  <si>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</si>
  <si>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</si>
  <si>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</si>
  <si>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</si>
  <si>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</si>
  <si>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</si>
  <si>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</si>
  <si>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</si>
  <si>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</si>
  <si>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</si>
  <si>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</si>
  <si>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</si>
  <si>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</si>
  <si>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</si>
  <si>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</si>
  <si>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</si>
  <si>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</si>
  <si>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</si>
  <si>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</si>
  <si>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</si>
  <si>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</si>
  <si>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</si>
  <si>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</si>
  <si>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</si>
  <si>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</si>
  <si>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</si>
  <si>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</si>
  <si>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</si>
  <si>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</si>
  <si>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</si>
  <si>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</si>
  <si>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</si>
  <si>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</si>
  <si>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</si>
  <si>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</si>
  <si>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</si>
  <si>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</si>
  <si>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</si>
  <si>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</si>
  <si>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</si>
  <si>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</si>
  <si>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</si>
  <si>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</si>
  <si>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</si>
  <si>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</si>
  <si>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</si>
  <si>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</si>
  <si>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</si>
  <si>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</si>
  <si>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</si>
  <si>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</si>
  <si>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</si>
  <si>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</si>
  <si>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</si>
  <si>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</si>
  <si>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</si>
  <si>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</si>
  <si>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</si>
  <si>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</si>
  <si>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</si>
  <si>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</si>
  <si>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</si>
  <si>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</si>
  <si>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</si>
  <si>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</si>
  <si>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</si>
  <si>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</si>
  <si>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</si>
  <si>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</si>
  <si>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</si>
  <si>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</si>
  <si>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</si>
  <si>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</si>
  <si>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</si>
  <si>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</si>
  <si>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</si>
  <si>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</si>
  <si>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</si>
  <si>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</si>
  <si>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</si>
  <si>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</si>
  <si>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</si>
  <si>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</si>
  <si>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</si>
  <si>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</si>
  <si>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</si>
  <si>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</si>
  <si>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</si>
  <si>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</si>
  <si>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</si>
  <si>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</si>
  <si>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</si>
  <si>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</si>
  <si>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</si>
  <si>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</si>
  <si>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</si>
  <si>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</si>
  <si>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</si>
  <si>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</si>
  <si>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</si>
  <si>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</si>
  <si>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</si>
  <si>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</si>
  <si>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</si>
  <si>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</si>
  <si>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</si>
  <si>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</si>
  <si>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</si>
  <si>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</si>
  <si>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</si>
  <si>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</si>
  <si>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</si>
  <si>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</si>
  <si>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</si>
  <si>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</si>
  <si>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</si>
  <si>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</si>
  <si>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</si>
  <si>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</si>
  <si>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</si>
  <si>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</si>
  <si>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</si>
  <si>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</si>
  <si>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</si>
  <si>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</si>
  <si>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</si>
  <si>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</si>
  <si>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</si>
  <si>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</si>
  <si>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</si>
  <si>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</si>
  <si>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</si>
  <si>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</si>
  <si>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</si>
  <si>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</si>
  <si>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</si>
  <si>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</si>
  <si>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</si>
  <si>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</si>
  <si>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</si>
  <si>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</si>
  <si>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</si>
  <si>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</si>
  <si>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</si>
  <si>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</si>
  <si>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</si>
  <si>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</si>
  <si>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</si>
  <si>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</si>
  <si>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</si>
  <si>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</si>
  <si>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</si>
  <si>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</si>
  <si>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</si>
  <si>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</si>
  <si>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</si>
  <si>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</si>
  <si>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</si>
  <si>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</si>
  <si>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</si>
  <si>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</si>
  <si>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</si>
  <si>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</si>
  <si>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</si>
  <si>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</si>
  <si>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</si>
  <si>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</si>
  <si>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</si>
  <si>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</si>
  <si>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</si>
  <si>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</si>
  <si>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</si>
  <si>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</si>
  <si>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</si>
  <si>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</si>
  <si>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</si>
  <si>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</si>
  <si>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</si>
  <si>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</si>
  <si>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</si>
  <si>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</si>
  <si>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</si>
  <si>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</si>
  <si>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</si>
  <si>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</si>
  <si>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</si>
  <si>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</si>
  <si>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</si>
  <si>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</si>
  <si>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</si>
  <si>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</si>
  <si>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</si>
  <si>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</si>
  <si>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</si>
  <si>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</si>
  <si>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</si>
  <si>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</si>
  <si>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</si>
  <si>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</si>
  <si>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</si>
  <si>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</si>
  <si>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</si>
  <si>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</si>
  <si>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</si>
  <si>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</si>
  <si>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</si>
  <si>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</si>
  <si>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</si>
  <si>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</si>
  <si>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</si>
  <si>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</si>
  <si>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</si>
  <si>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</si>
  <si>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</si>
  <si>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</si>
  <si>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</si>
  <si>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</si>
  <si>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</si>
  <si>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</si>
  <si>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</si>
  <si>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</si>
  <si>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</si>
  <si>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</si>
  <si>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</si>
  <si>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</si>
  <si>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</si>
  <si>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</si>
  <si>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</si>
  <si>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</si>
  <si>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</si>
  <si>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</si>
  <si>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</si>
  <si>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</si>
  <si>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</si>
  <si>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</si>
  <si>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</si>
  <si>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</si>
  <si>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</si>
  <si>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</si>
  <si>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</si>
  <si>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</si>
  <si>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</si>
  <si>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</si>
  <si>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</si>
  <si>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</si>
  <si>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</si>
  <si>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</si>
  <si>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</si>
  <si>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</si>
  <si>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</si>
  <si>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</si>
  <si>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</si>
  <si>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</si>
  <si>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</si>
  <si>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</si>
  <si>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</si>
  <si>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</si>
  <si>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</si>
  <si>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</si>
  <si>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</si>
  <si>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</si>
  <si>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</si>
  <si>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</si>
  <si>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</si>
  <si>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</si>
  <si>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</si>
  <si>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</si>
  <si>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</si>
  <si>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</si>
  <si>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</si>
  <si>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</si>
  <si>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</si>
  <si>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</si>
  <si>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</si>
  <si>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</si>
  <si>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</si>
  <si>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</si>
  <si>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</si>
  <si>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</si>
  <si>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</si>
  <si>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</si>
  <si>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</si>
  <si>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</si>
  <si>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</si>
  <si>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</si>
  <si>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</si>
  <si>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</si>
  <si>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</si>
  <si>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</si>
  <si>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</si>
  <si>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</si>
  <si>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</si>
  <si>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</si>
  <si>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</si>
  <si>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</si>
  <si>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</si>
  <si>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</si>
  <si>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</si>
  <si>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</si>
  <si>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</si>
  <si>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</si>
  <si>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</si>
  <si>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</si>
  <si>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</si>
  <si>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</si>
  <si>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</si>
  <si>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</si>
  <si>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</si>
  <si>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</si>
  <si>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</si>
  <si>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</si>
  <si>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</si>
  <si>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</si>
  <si>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</si>
  <si>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</si>
  <si>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</si>
  <si>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</si>
  <si>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</si>
  <si>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</si>
  <si>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</si>
  <si>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</si>
  <si>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</si>
  <si>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</si>
  <si>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</si>
  <si>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</si>
  <si>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</si>
  <si>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</si>
  <si>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</si>
  <si>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</si>
  <si>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</si>
  <si>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</si>
  <si>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</si>
  <si>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</si>
  <si>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</si>
  <si>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</si>
  <si>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</si>
  <si>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</si>
  <si>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</si>
  <si>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</si>
  <si>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</si>
  <si>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</si>
  <si>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</si>
  <si>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</si>
  <si>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</si>
  <si>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</si>
  <si>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</si>
  <si>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</si>
  <si>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</si>
  <si>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</si>
  <si>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</si>
  <si>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</si>
  <si>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</si>
  <si>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</si>
  <si>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</si>
  <si>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</si>
  <si>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</si>
  <si>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</si>
  <si>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</si>
  <si>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</si>
  <si>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</si>
  <si>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</si>
  <si>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</si>
  <si>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</si>
  <si>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</si>
  <si>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</si>
  <si>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</si>
  <si>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</si>
  <si>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</si>
  <si>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</si>
  <si>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</si>
  <si>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</si>
  <si>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</si>
  <si>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</si>
  <si>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</si>
  <si>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</si>
  <si>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</si>
  <si>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</si>
  <si>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</si>
  <si>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</si>
  <si>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</si>
  <si>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</si>
  <si>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</si>
  <si>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</si>
  <si>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</si>
  <si>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</si>
  <si>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</si>
  <si>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</si>
  <si>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</si>
  <si>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</si>
  <si>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</si>
  <si>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</si>
  <si>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</si>
  <si>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</si>
  <si>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</si>
  <si>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</si>
  <si>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</si>
  <si>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</si>
  <si>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</si>
  <si>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</si>
  <si>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</si>
  <si>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</si>
  <si>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</si>
  <si>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</si>
  <si>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</si>
  <si>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</si>
  <si>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</si>
  <si>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</si>
  <si>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</si>
  <si>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</si>
  <si>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</si>
  <si>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</si>
  <si>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</si>
  <si>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</si>
  <si>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</si>
  <si>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</si>
  <si>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</si>
  <si>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</si>
  <si>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</si>
  <si>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</si>
  <si>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</si>
  <si>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</si>
  <si>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</si>
  <si>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</si>
  <si>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</si>
  <si>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</si>
  <si>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</si>
  <si>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</si>
  <si>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</si>
  <si>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</si>
  <si>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</si>
  <si>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</si>
  <si>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</si>
  <si>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</si>
  <si>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</si>
  <si>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</si>
  <si>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</si>
  <si>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</si>
  <si>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</si>
  <si>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</si>
  <si>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</si>
  <si>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</si>
  <si>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</si>
  <si>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</si>
  <si>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</si>
  <si>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</si>
  <si>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</si>
  <si>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</si>
  <si>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</si>
  <si>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</si>
  <si>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</si>
  <si>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</si>
  <si>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</si>
  <si>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</si>
  <si>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</si>
  <si>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</si>
  <si>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Bivar</t>
  </si>
  <si>
    <t>02-887-2869</t>
  </si>
  <si>
    <t>4 Thomas, Irvine CA 92618</t>
  </si>
  <si>
    <t>Shannon Timko</t>
  </si>
  <si>
    <t>Stimko@bivar.com</t>
  </si>
  <si>
    <t>949 951-8808</t>
  </si>
  <si>
    <t>stimko@bivar.com</t>
  </si>
  <si>
    <t>Independent third-party audit program is not required for direct suppliers, but Bivar follows up with direct suppliers as needed.</t>
  </si>
  <si>
    <t>Bivar is not required to report to either the SEC  (US Securities and
Exchange Commission) and the EU Conflict Mineral Regulation.</t>
  </si>
  <si>
    <t>100%</t>
  </si>
  <si>
    <t>GoldMetalor Technologies (Suzhou) Ltd.</t>
  </si>
  <si>
    <t>TinChenzhou Yunxiang Mining and Metallurgy Co., Ltd.</t>
  </si>
  <si>
    <t>GG-2024</t>
  </si>
  <si>
    <t>GG-2024, HX-2024</t>
  </si>
  <si>
    <t>GoldShandong Zhaojin Gold &amp; Silver Refinery Co., Ltd.</t>
  </si>
  <si>
    <t>TinTin Smelting Branch of Yunnan Tin Co., Ltd.</t>
  </si>
  <si>
    <t>UP-2024</t>
  </si>
  <si>
    <t>UP-2024, LS-2024</t>
  </si>
  <si>
    <t>CID001916</t>
    <phoneticPr fontId="0" type="noConversion"/>
  </si>
  <si>
    <t>Hong Kong SAR (see also separate country code entry under HK)</t>
  </si>
  <si>
    <t>LS-2024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</si>
</sst>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ivar.sharepoint.com/sites/QA/Shared%20Documents/Conflict%20of%20Minerals%20Tracking/Bivar%20EICC%20CMRT_6.22/RMI_CMRT_6.22%20Product%20Level.xlsx" TargetMode="External"/><Relationship Id="rId1" Type="http://schemas.openxmlformats.org/officeDocument/2006/relationships/externalLinkPath" Target="/sites/QA/Shared%20Documents/Conflict%20of%20Minerals%20Tracking/Bivar%20EICC%20CMRT_6.22/RMI_CMRT_6.22%20Product%20Leve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bivar.sharepoint.com/sites/QA/Shared%20Documents/Conflict%20of%20Minerals%20Tracking/Supplier%20CMRT%202024/Long%20Sum/RMI_CMRT_6.4-LS.xlsx" TargetMode="External"/><Relationship Id="rId1" Type="http://schemas.openxmlformats.org/officeDocument/2006/relationships/externalLinkPath" Target="/sites/QA/Shared%20Documents/Conflict%20of%20Minerals%20Tracking/Supplier%20CMRT%202024/Long%20Sum/RMI_CMRT_6.4-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row r="77">
          <cell r="G77" t="str">
            <v>https://www.bivar.com/wp-content/uploads/2020/01/conflict-materials-statement.pdf</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timko@biva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timko@biva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DE0C6D-6D6F-464E-ACF1-39D3D9B824C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6B9248D-4A20-420E-8280-514DD2C29EF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8" zoomScalePageLayoutView="70" workbookViewId="0">
      <selection activeCell="D46" sqref="D46:E4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45428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tr">
        <f>[1]Declaration!$G$77</f>
        <v>https://www.bivar.com/wp-content/uploads/2020/01/conflict-materials-statement.pdf</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t="s">
        <v>15862</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t="s">
        <v>15863</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ECB9179-8F0A-4505-B4E0-1EAF9CCFDCA9}"/>
    <hyperlink ref="D20" r:id="rId4" xr:uid="{F3BCB54C-DA45-4417-9EA2-3532143581C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M2" zoomScaleNormal="100" zoomScalePageLayoutView="55" workbookViewId="0">
      <selection activeCell="Q10" sqref="Q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1612</v>
      </c>
      <c r="B5" s="182" t="s">
        <v>1119</v>
      </c>
      <c r="C5" s="186" t="s">
        <v>1611</v>
      </c>
      <c r="D5" s="230"/>
      <c r="E5" s="182" t="s">
        <v>1090</v>
      </c>
      <c r="F5" s="182" t="s">
        <v>1612</v>
      </c>
      <c r="G5" s="182" t="s">
        <v>13217</v>
      </c>
      <c r="H5" s="183">
        <v>0</v>
      </c>
      <c r="I5" s="184" t="s">
        <v>2495</v>
      </c>
      <c r="J5" s="184" t="s">
        <v>13609</v>
      </c>
      <c r="K5" s="224"/>
      <c r="L5" s="224"/>
      <c r="M5" s="224"/>
      <c r="N5" s="224"/>
      <c r="O5" s="224"/>
      <c r="P5" s="185"/>
      <c r="Q5" s="225" t="s">
        <v>15867</v>
      </c>
      <c r="R5" s="182" t="s">
        <v>1611</v>
      </c>
      <c r="S5" s="181" t="s">
        <v>12481</v>
      </c>
      <c r="T5" s="181" t="s">
        <v>13512</v>
      </c>
      <c r="U5" s="201"/>
      <c r="V5" s="226">
        <v>185</v>
      </c>
      <c r="X5" s="227">
        <v>0</v>
      </c>
      <c r="AB5" s="228" t="s">
        <v>15865</v>
      </c>
    </row>
    <row r="6" spans="1:34" s="227" customFormat="1" ht="20.100000000000001" customHeight="1">
      <c r="A6" s="262" t="s">
        <v>2261</v>
      </c>
      <c r="B6" s="182" t="s">
        <v>1120</v>
      </c>
      <c r="C6" s="186" t="s">
        <v>2318</v>
      </c>
      <c r="D6" s="230"/>
      <c r="E6" s="182" t="s">
        <v>1090</v>
      </c>
      <c r="F6" s="182" t="s">
        <v>2261</v>
      </c>
      <c r="G6" s="182" t="s">
        <v>13217</v>
      </c>
      <c r="H6" s="183">
        <v>0</v>
      </c>
      <c r="I6" s="184" t="s">
        <v>1760</v>
      </c>
      <c r="J6" s="184" t="s">
        <v>13600</v>
      </c>
      <c r="K6" s="224"/>
      <c r="L6" s="224"/>
      <c r="M6" s="224"/>
      <c r="N6" s="224"/>
      <c r="O6" s="224"/>
      <c r="P6" s="185"/>
      <c r="Q6" s="225" t="s">
        <v>15868</v>
      </c>
      <c r="R6" s="182" t="s">
        <v>2318</v>
      </c>
      <c r="S6" s="181" t="s">
        <v>12481</v>
      </c>
      <c r="T6" s="181" t="s">
        <v>13500</v>
      </c>
      <c r="U6" s="201"/>
      <c r="V6" s="226">
        <v>411</v>
      </c>
      <c r="X6" s="227">
        <v>0</v>
      </c>
      <c r="AB6" s="228" t="s">
        <v>15866</v>
      </c>
    </row>
    <row r="7" spans="1:34" s="227" customFormat="1" ht="20.100000000000001" customHeight="1">
      <c r="A7" s="262" t="s">
        <v>722</v>
      </c>
      <c r="B7" s="182" t="s">
        <v>1119</v>
      </c>
      <c r="C7" s="186" t="s">
        <v>2144</v>
      </c>
      <c r="D7" s="230"/>
      <c r="E7" s="182" t="s">
        <v>1090</v>
      </c>
      <c r="F7" s="182" t="s">
        <v>722</v>
      </c>
      <c r="G7" s="182" t="s">
        <v>13217</v>
      </c>
      <c r="H7" s="183">
        <v>0</v>
      </c>
      <c r="I7" s="184" t="s">
        <v>1578</v>
      </c>
      <c r="J7" s="184" t="s">
        <v>13597</v>
      </c>
      <c r="K7" s="224"/>
      <c r="L7" s="224"/>
      <c r="M7" s="224"/>
      <c r="N7" s="224"/>
      <c r="O7" s="224"/>
      <c r="P7" s="185"/>
      <c r="Q7" s="225" t="s">
        <v>15872</v>
      </c>
      <c r="R7" s="182" t="s">
        <v>2144</v>
      </c>
      <c r="S7" s="181" t="s">
        <v>12481</v>
      </c>
      <c r="T7" s="181" t="s">
        <v>13497</v>
      </c>
      <c r="U7" s="201"/>
      <c r="V7" s="226">
        <v>256</v>
      </c>
      <c r="X7" s="227">
        <v>0</v>
      </c>
      <c r="AB7" s="228" t="s">
        <v>15869</v>
      </c>
    </row>
    <row r="8" spans="1:34" s="227" customFormat="1" ht="20.100000000000001" customHeight="1">
      <c r="A8" s="262" t="s">
        <v>782</v>
      </c>
      <c r="B8" s="182" t="s">
        <v>1120</v>
      </c>
      <c r="C8" s="186" t="s">
        <v>15436</v>
      </c>
      <c r="D8" s="230"/>
      <c r="E8" s="182" t="s">
        <v>1090</v>
      </c>
      <c r="F8" s="182" t="s">
        <v>782</v>
      </c>
      <c r="G8" s="182" t="s">
        <v>13217</v>
      </c>
      <c r="H8" s="183">
        <v>0</v>
      </c>
      <c r="I8" s="184" t="s">
        <v>2429</v>
      </c>
      <c r="J8" s="184" t="s">
        <v>13605</v>
      </c>
      <c r="K8" s="224"/>
      <c r="L8" s="224"/>
      <c r="M8" s="224"/>
      <c r="N8" s="224"/>
      <c r="O8" s="224"/>
      <c r="P8" s="185"/>
      <c r="Q8" s="225" t="s">
        <v>15871</v>
      </c>
      <c r="R8" s="182" t="s">
        <v>15436</v>
      </c>
      <c r="S8" s="181" t="s">
        <v>12481</v>
      </c>
      <c r="T8" s="181" t="s">
        <v>13505</v>
      </c>
      <c r="U8" s="201"/>
      <c r="V8" s="226">
        <v>550</v>
      </c>
      <c r="X8" s="227">
        <v>0</v>
      </c>
      <c r="AB8" s="228" t="s">
        <v>15870</v>
      </c>
    </row>
    <row r="9" spans="1:34" s="227" customFormat="1" ht="20.100000000000001" customHeight="1">
      <c r="A9" s="262" t="s">
        <v>15873</v>
      </c>
      <c r="B9" s="182" t="s">
        <v>1119</v>
      </c>
      <c r="C9" s="186" t="s">
        <v>1649</v>
      </c>
      <c r="D9" s="230"/>
      <c r="E9" s="182" t="s">
        <v>1090</v>
      </c>
      <c r="F9" s="182" t="s">
        <v>728</v>
      </c>
      <c r="G9" s="182" t="s">
        <v>13217</v>
      </c>
      <c r="H9" s="183">
        <v>0</v>
      </c>
      <c r="I9" s="184" t="s">
        <v>1647</v>
      </c>
      <c r="J9" s="184" t="s">
        <v>13597</v>
      </c>
      <c r="K9" s="224"/>
      <c r="L9" s="224"/>
      <c r="M9" s="224"/>
      <c r="N9" s="224"/>
      <c r="O9" s="224"/>
      <c r="P9" s="185"/>
      <c r="Q9" s="225" t="s">
        <v>15875</v>
      </c>
      <c r="R9" s="182" t="s">
        <v>15020</v>
      </c>
      <c r="S9" s="181" t="str">
        <f t="shared" ref="S9:S10" ca="1" si="0">IF(B9="","",IF(ISERROR(MATCH($E9,CL,0)),"Unknown",INDIRECT("'C'!$A$"&amp;MATCH($E9,CL,0)+1)))</f>
        <v>CN</v>
      </c>
      <c r="T9" s="181" t="str">
        <f ca="1">IF(B9="","",IF(ISERROR(MATCH($J9,[2]SorP!$B$1:$B$6226,0)),"",INDIRECT("'SorP'!$A$"&amp;MATCH($S9&amp;$J9,[2]SorP!C:C,0))))</f>
        <v>CN-SD</v>
      </c>
      <c r="U9" s="201"/>
      <c r="V9" s="226">
        <f>IF(C9="",NA(),IF(OR(C9="Smelter not listed",C9="Smelter not yet identified"),MATCH($B9&amp;$D9,'[2]Smelter Look-up'!$J:$J,0),MATCH($B9&amp;$C9,'[2]Smelter Look-up'!$J:$J,0)))</f>
        <v>257</v>
      </c>
      <c r="X9" s="227">
        <f t="shared" ref="X9:X10" si="1">IF(AND(C9="Smelter not listed",OR(LEN(D9)=0,LEN(E9)=0)),1,0)</f>
        <v>0</v>
      </c>
      <c r="AB9" s="228" t="str">
        <f t="shared" ref="AB9:AB10" si="2">B9&amp;C9</f>
        <v>GoldShangdong Gold (Laizhou)</v>
      </c>
    </row>
    <row r="10" spans="1:34" s="227" customFormat="1" ht="20.100000000000001" customHeight="1">
      <c r="A10" s="262" t="s">
        <v>699</v>
      </c>
      <c r="B10" s="182" t="s">
        <v>1119</v>
      </c>
      <c r="C10" s="186" t="s">
        <v>2134</v>
      </c>
      <c r="D10" s="230"/>
      <c r="E10" s="182" t="s">
        <v>1090</v>
      </c>
      <c r="F10" s="182" t="s">
        <v>699</v>
      </c>
      <c r="G10" s="182" t="s">
        <v>13217</v>
      </c>
      <c r="H10" s="183">
        <v>0</v>
      </c>
      <c r="I10" s="184" t="s">
        <v>1613</v>
      </c>
      <c r="J10" s="184" t="s">
        <v>15874</v>
      </c>
      <c r="K10" s="224"/>
      <c r="L10" s="224"/>
      <c r="M10" s="224"/>
      <c r="N10" s="224"/>
      <c r="O10" s="224"/>
      <c r="P10" s="185"/>
      <c r="Q10" s="225" t="s">
        <v>15875</v>
      </c>
      <c r="R10" s="182" t="s">
        <v>2134</v>
      </c>
      <c r="S10" s="181" t="str">
        <f t="shared" ca="1" si="0"/>
        <v>CN</v>
      </c>
      <c r="T10" s="181" t="str">
        <f ca="1">IF(B10="","",IF(ISERROR(MATCH($J10,[2]SorP!$B$1:$B$6226,0)),"",INDIRECT("'SorP'!$A$"&amp;MATCH($S10&amp;$J10,[2]SorP!C:C,0))))</f>
        <v/>
      </c>
      <c r="U10" s="201"/>
      <c r="V10" s="226">
        <f>IF(C10="",NA(),IF(OR(C10="Smelter not listed",C10="Smelter not yet identified"),MATCH($B10&amp;$D10,'[2]Smelter Look-up'!$J:$J,0),MATCH($B10&amp;$C10,'[2]Smelter Look-up'!$J:$J,0)))</f>
        <v>183</v>
      </c>
      <c r="X10" s="227">
        <f t="shared" si="1"/>
        <v>0</v>
      </c>
      <c r="AB10" s="228" t="str">
        <f t="shared" si="2"/>
        <v>GoldMetalor Technologies (Hong Kong) Ltd.</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ref="S11:S37" ca="1" si="3">IF(B11="","",IF(ISERROR(MATCH($E11,CL,0)),"Unknown",INDIRECT("'C'!$A$"&amp;MATCH($E11,CL,0)+1)))</f>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ref="X11:X37" ca="1" si="4">IF(AND(C11="Smelter not listed",OR(LEN(D11)=0,LEN(E11)=0)),1,0)</f>
        <v>0</v>
      </c>
      <c r="AB11" s="228" t="str">
        <f t="shared" ref="AB11:AB37" si="5">B11&amp;C11</f>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A5C1C87-AD46-443F-960E-9728FE579F3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Bivar</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Shannon Timko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Stimko@bivar.com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949 951-8808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Shannon Timko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stimko@bivar.com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https://www.bivar.com/wp-content/uploads/2020/01/conflict-materials-statement.pdf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3DD22D5CC26C47AA26AAD32CCDFC7C" ma:contentTypeVersion="17" ma:contentTypeDescription="Create a new document." ma:contentTypeScope="" ma:versionID="da13a4bb55a36a24d71773094de96a2f">
  <xsd:schema xmlns:xsd="http://www.w3.org/2001/XMLSchema" xmlns:xs="http://www.w3.org/2001/XMLSchema" xmlns:p="http://schemas.microsoft.com/office/2006/metadata/properties" xmlns:ns2="876dc218-2ea0-4d56-a0a0-d49a43ce6477" xmlns:ns3="f881c1ba-d18c-4c8a-b9c0-a517419e6734" targetNamespace="http://schemas.microsoft.com/office/2006/metadata/properties" ma:root="true" ma:fieldsID="1b44779aefbb5dd81b5093919df8e136" ns2:_="" ns3:_="">
    <xsd:import namespace="876dc218-2ea0-4d56-a0a0-d49a43ce6477"/>
    <xsd:import namespace="f881c1ba-d18c-4c8a-b9c0-a517419e673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dc218-2ea0-4d56-a0a0-d49a43ce64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e6ffd88-08c6-480a-8e68-964540ef5572"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81c1ba-d18c-4c8a-b9c0-a517419e673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a2866b3-255c-4fd4-a42d-a6515d01b641}" ma:internalName="TaxCatchAll" ma:showField="CatchAllData" ma:web="f881c1ba-d18c-4c8a-b9c0-a517419e67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881c1ba-d18c-4c8a-b9c0-a517419e6734" xsi:nil="true"/>
    <lcf76f155ced4ddcb4097134ff3c332f xmlns="876dc218-2ea0-4d56-a0a0-d49a43ce647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E77096-A8F5-43D9-BA85-044B53AEE6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dc218-2ea0-4d56-a0a0-d49a43ce6477"/>
    <ds:schemaRef ds:uri="f881c1ba-d18c-4c8a-b9c0-a517419e67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f881c1ba-d18c-4c8a-b9c0-a517419e6734"/>
    <ds:schemaRef ds:uri="876dc218-2ea0-4d56-a0a0-d49a43ce6477"/>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Shannon Timko</cp:lastModifiedBy>
  <cp:lastPrinted>2015-04-21T20:47:43Z</cp:lastPrinted>
  <dcterms:created xsi:type="dcterms:W3CDTF">2010-06-21T21:00:23Z</dcterms:created>
  <dcterms:modified xsi:type="dcterms:W3CDTF">2024-05-17T16:36:37Z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ediaServiceImageTags">
    <vt:lpwstr/>
  </property>
</Properties>
</file>